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650" windowWidth="15600" windowHeight="9315" tabRatio="726" firstSheet="2" activeTab="2"/>
  </bookViews>
  <sheets>
    <sheet name="vana kuuaruanne" sheetId="1" r:id="rId1"/>
    <sheet name="Aruanne numbritega" sheetId="2" r:id="rId2"/>
    <sheet name="Eelarvearuanne" sheetId="3" r:id="rId3"/>
    <sheet name="Leh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13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kuludele on lisatud ka kap. liisingumaksed</t>
        </r>
      </text>
    </comment>
  </commentList>
</comments>
</file>

<file path=xl/comments2.xml><?xml version="1.0" encoding="utf-8"?>
<comments xmlns="http://schemas.openxmlformats.org/spreadsheetml/2006/main">
  <authors>
    <author>kerstis</author>
  </authors>
  <commentLis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4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E6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Anija 08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E66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57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5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6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6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55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peab võrduma eelmise a vaba jäägiga</t>
        </r>
      </text>
    </comment>
  </commentList>
</comments>
</file>

<file path=xl/comments4.xml><?xml version="1.0" encoding="utf-8"?>
<comments xmlns="http://schemas.openxmlformats.org/spreadsheetml/2006/main">
  <authors>
    <author>kerstis</author>
  </authors>
  <commentList>
    <comment ref="C57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5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59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6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5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peab võrduma eelmise a vaba jäägiga</t>
        </r>
      </text>
    </comment>
  </commentList>
</comments>
</file>

<file path=xl/sharedStrings.xml><?xml version="1.0" encoding="utf-8"?>
<sst xmlns="http://schemas.openxmlformats.org/spreadsheetml/2006/main" count="1396" uniqueCount="727">
  <si>
    <t>Omavalitsuse nimi</t>
  </si>
  <si>
    <t>Netovõlakoormus (%)</t>
  </si>
  <si>
    <t>Lisaeelarve(te) vastuvõtmise kuupäev(ad)</t>
  </si>
  <si>
    <t>Eelarve vastuvõtmise kuupäev</t>
  </si>
  <si>
    <t>Vaba jääk</t>
  </si>
  <si>
    <t>Võlakohustused</t>
  </si>
  <si>
    <t>Perioodi lõpu seisuga</t>
  </si>
  <si>
    <t>Aasta alguse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</si>
  <si>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</si>
  <si>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</si>
  <si>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</si>
  <si>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</si>
  <si>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</si>
  <si>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</si>
  <si>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</si>
  <si>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</si>
  <si>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</si>
  <si>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</si>
  <si>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Lastekodu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</si>
  <si>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</si>
  <si>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</si>
  <si>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</si>
  <si>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</si>
  <si>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</si>
  <si>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</si>
  <si>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</si>
  <si>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</si>
  <si>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</si>
  <si>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Muud hariduse abiteenused</t>
  </si>
  <si>
    <t>Õpilasveo eriliinid</t>
  </si>
  <si>
    <t>Hälviklaste koolid</t>
  </si>
  <si>
    <t>Kolmanda taseme haridus - kõrgkoolid</t>
  </si>
  <si>
    <t>Kutseõppeasutused</t>
  </si>
  <si>
    <t>Täiskasvanute gümnaasiumid</t>
  </si>
  <si>
    <t>Gümnaasiumid</t>
  </si>
  <si>
    <t>Põhikoolid</t>
  </si>
  <si>
    <t>Algkoolid</t>
  </si>
  <si>
    <t>Lasteaed-koolid</t>
  </si>
  <si>
    <t>Eelharidus (lasteaiad)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</si>
  <si>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</si>
  <si>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</si>
  <si>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</si>
  <si>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</si>
  <si>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</si>
  <si>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Laululavad</t>
  </si>
  <si>
    <t>Botaanikaaed</t>
  </si>
  <si>
    <t>Loomaaed</t>
  </si>
  <si>
    <t>Seltsitegevus</t>
  </si>
  <si>
    <t>Kultuuriüritused</t>
  </si>
  <si>
    <t>Muinsuskaitse</t>
  </si>
  <si>
    <t>Kontsertorganisatsioonid</t>
  </si>
  <si>
    <t>Kinod</t>
  </si>
  <si>
    <t>Teatrid</t>
  </si>
  <si>
    <t>Muuseumid</t>
  </si>
  <si>
    <t>Rahva- ja kultuurimajad</t>
  </si>
  <si>
    <t>Raamatukogud</t>
  </si>
  <si>
    <t>Vaba aja üritused</t>
  </si>
  <si>
    <t>Täiskasvanute huvialaasutused</t>
  </si>
  <si>
    <t>Noorsootöö ja noortekeskused</t>
  </si>
  <si>
    <t>Laste huvialamajad ja keskused</t>
  </si>
  <si>
    <t>Laste muusika- ja kunstikoolid</t>
  </si>
  <si>
    <t>Puhkebaasid</t>
  </si>
  <si>
    <t>Puhkepargid</t>
  </si>
  <si>
    <t>Sporditegevus (v.a. spordikoolid)</t>
  </si>
  <si>
    <t>Spordikoolid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</si>
  <si>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</si>
  <si>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</si>
  <si>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</si>
  <si>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</si>
  <si>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</si>
  <si>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</si>
  <si>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</si>
  <si>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</si>
  <si>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</si>
  <si>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</si>
  <si>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Saunad</t>
  </si>
  <si>
    <t>Hulkuvate loomadega seotud tegevus</t>
  </si>
  <si>
    <t>Kalmistud</t>
  </si>
  <si>
    <t>Elamu- ja kommunaalmajanduse haldamine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</si>
  <si>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</si>
  <si>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</si>
  <si>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</si>
  <si>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</si>
  <si>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</si>
  <si>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</si>
  <si>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</si>
  <si>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</si>
  <si>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</si>
  <si>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</si>
  <si>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</si>
  <si>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</si>
  <si>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</si>
  <si>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</si>
  <si>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</si>
  <si>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</si>
  <si>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</si>
  <si>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</si>
  <si>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</si>
  <si>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Transpordikorraldus</t>
  </si>
  <si>
    <t>Liikluskorraldus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</si>
  <si>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</si>
  <si>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</si>
  <si>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</si>
  <si>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</si>
  <si>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</si>
  <si>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Muu põllumajandus</t>
  </si>
  <si>
    <t>Maakorraldus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</si>
  <si>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</si>
  <si>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</si>
  <si>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</si>
  <si>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</si>
  <si>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</si>
  <si>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</si>
  <si>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</si>
  <si>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</si>
  <si>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</si>
  <si>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</si>
  <si>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</si>
  <si>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 xml:space="preserve">Linnaosavalitsused 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</si>
  <si>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</si>
  <si>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</si>
  <si>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</si>
  <si>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</si>
  <si>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</si>
  <si>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</si>
  <si>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</si>
  <si>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</si>
  <si>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</si>
  <si>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</si>
  <si>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</si>
  <si>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</si>
  <si>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</si>
  <si>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</si>
  <si>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</si>
  <si>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</si>
  <si>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</si>
  <si>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</si>
  <si>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</si>
  <si>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</si>
  <si>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</si>
  <si>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</si>
  <si>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</si>
  <si>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</si>
  <si>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</si>
  <si>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</si>
  <si>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</si>
  <si>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</si>
  <si>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</si>
  <si>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>Sh saastetasud ja keskkonnale tekitatud kahju hüvitis</t>
  </si>
  <si>
    <t>Sh laekumine vee erikasutusest</t>
  </si>
  <si>
    <t>Sh kaevandamisõiguse tasu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</si>
  <si>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</si>
  <si>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</si>
  <si>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</si>
  <si>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</si>
  <si>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</si>
  <si>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</si>
  <si>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</si>
  <si>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</si>
  <si>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</si>
  <si>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</si>
  <si>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Aasta
algusest kokku</t>
  </si>
  <si>
    <t>Kirje nimetus</t>
  </si>
  <si>
    <t>(sendi täpsusega)</t>
  </si>
  <si>
    <t>sh sildfinantseering</t>
  </si>
  <si>
    <t>Tasakaalu kontroll</t>
  </si>
  <si>
    <t>PÕHITEGEVUSE KULUDE JA INVESTEERIMISTEGEVUSE VÄLJAMINEKUTE JAOTUS TEGEVUSALADE JÄRGI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</si>
  <si>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</si>
  <si>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</si>
  <si>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</si>
  <si>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</si>
  <si>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</si>
  <si>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</si>
  <si>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 (märkida kas tekke- või kassapõhine)</t>
  </si>
  <si>
    <t>EELARVEARUANDE VORM</t>
  </si>
  <si>
    <t>3500, 352</t>
  </si>
  <si>
    <t>3825, 388</t>
  </si>
  <si>
    <t>382500-382520</t>
  </si>
  <si>
    <t>40, 41, 4500, 452</t>
  </si>
  <si>
    <t>1032.2</t>
  </si>
  <si>
    <t>1032.1</t>
  </si>
  <si>
    <t>20.5</t>
  </si>
  <si>
    <t>20.6</t>
  </si>
  <si>
    <t>01</t>
  </si>
  <si>
    <t>01111</t>
  </si>
  <si>
    <t>01112</t>
  </si>
  <si>
    <t>01113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</si>
  <si>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</si>
  <si>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</si>
  <si>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</si>
  <si>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</si>
  <si>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</si>
  <si>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</si>
  <si>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</si>
  <si>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</si>
  <si>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</si>
  <si>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</si>
  <si>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04211</t>
  </si>
  <si>
    <t>04220</t>
  </si>
  <si>
    <t>04230</t>
  </si>
  <si>
    <t>04350</t>
  </si>
  <si>
    <t>04360</t>
  </si>
  <si>
    <t>04510</t>
  </si>
  <si>
    <t>04511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</si>
  <si>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</si>
  <si>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</si>
  <si>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</si>
  <si>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</si>
  <si>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</si>
  <si>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</si>
  <si>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</si>
  <si>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</si>
  <si>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</si>
  <si>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</si>
  <si>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</si>
  <si>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</si>
  <si>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</si>
  <si>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</si>
  <si>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</si>
  <si>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</si>
  <si>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</si>
  <si>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</si>
  <si>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06601</t>
  </si>
  <si>
    <t>06602</t>
  </si>
  <si>
    <t>06603</t>
  </si>
  <si>
    <t>06604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</si>
  <si>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</si>
  <si>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</si>
  <si>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</si>
  <si>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</si>
  <si>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</si>
  <si>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</si>
  <si>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</si>
  <si>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</si>
  <si>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</si>
  <si>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</si>
  <si>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</si>
  <si>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</si>
  <si>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</si>
  <si>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</si>
  <si>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</si>
  <si>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</si>
  <si>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</si>
  <si>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</si>
  <si>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</si>
  <si>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</si>
  <si>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</si>
  <si>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</si>
  <si>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</si>
  <si>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</si>
  <si>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</si>
  <si>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</si>
  <si>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</si>
  <si>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</si>
  <si>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</si>
  <si>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08300</t>
  </si>
  <si>
    <t>08400</t>
  </si>
  <si>
    <t>08600</t>
  </si>
  <si>
    <t>09</t>
  </si>
  <si>
    <t>09110</t>
  </si>
  <si>
    <t>09210</t>
  </si>
  <si>
    <t>09211</t>
  </si>
  <si>
    <t>09212</t>
  </si>
  <si>
    <t>09220</t>
  </si>
  <si>
    <t>09221</t>
  </si>
  <si>
    <t>09222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</si>
  <si>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</si>
  <si>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</si>
  <si>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</si>
  <si>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</si>
  <si>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</si>
  <si>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</si>
  <si>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</si>
  <si>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</si>
  <si>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</si>
  <si>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</si>
  <si>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</si>
  <si>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</si>
  <si>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</si>
  <si>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10401</t>
  </si>
  <si>
    <t>10402</t>
  </si>
  <si>
    <t>10500</t>
  </si>
  <si>
    <t>10600</t>
  </si>
  <si>
    <t>10700</t>
  </si>
  <si>
    <t>10701</t>
  </si>
  <si>
    <t>10702</t>
  </si>
  <si>
    <t>10900</t>
  </si>
  <si>
    <t>Tasandusfond (lg 1)</t>
  </si>
  <si>
    <t>Toetusfond (lg 2)</t>
  </si>
  <si>
    <t>Muud saadud toetused tegevuskuludeks</t>
  </si>
  <si>
    <t>101.2.1</t>
  </si>
  <si>
    <t>101.1.1</t>
  </si>
  <si>
    <t>101.2.2</t>
  </si>
  <si>
    <t>101.1.2</t>
  </si>
  <si>
    <t>352.00.17.1</t>
  </si>
  <si>
    <t>352.00.17.2</t>
  </si>
  <si>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</si>
  <si>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</si>
  <si>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</si>
  <si>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</si>
  <si>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</si>
  <si>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</si>
  <si>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</si>
  <si>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</si>
  <si>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Tunnus</t>
  </si>
  <si>
    <t>Eelarve</t>
  </si>
  <si>
    <t>TULUD</t>
  </si>
  <si>
    <t>Maksud</t>
  </si>
  <si>
    <t>Mootorsõidukimaks</t>
  </si>
  <si>
    <t>Paadimaks</t>
  </si>
  <si>
    <t>Müügimaks</t>
  </si>
  <si>
    <t>Lõbustusmaks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</si>
  <si>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</si>
  <si>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</si>
  <si>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</si>
  <si>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</si>
  <si>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</si>
  <si>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</si>
  <si>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</si>
  <si>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</si>
  <si>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</si>
  <si>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</si>
  <si>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</si>
  <si>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</si>
  <si>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</si>
  <si>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</si>
  <si>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</si>
  <si>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</si>
  <si>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</si>
  <si>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</si>
  <si>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</si>
  <si>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</si>
  <si>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</si>
  <si>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</si>
  <si>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</si>
  <si>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</si>
  <si>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</si>
  <si>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</si>
  <si>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</si>
  <si>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</si>
  <si>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</si>
  <si>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</si>
  <si>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 xml:space="preserve">õpilaskodud </t>
  </si>
  <si>
    <t>3500.00.04</t>
  </si>
  <si>
    <t>Kaitseministeerium</t>
  </si>
  <si>
    <t>valikaine riigikaitse õpetus</t>
  </si>
  <si>
    <t>3500.00.05</t>
  </si>
  <si>
    <t>Keskkonnaministeerium</t>
  </si>
  <si>
    <t>3500.00.06</t>
  </si>
  <si>
    <t>Kultuuriministeerium</t>
  </si>
  <si>
    <t xml:space="preserve">ujumise algõpe, raamatud KuM-lt </t>
  </si>
  <si>
    <t>3500.00.07</t>
  </si>
  <si>
    <t>Majandus- ja Kommunikatsiooniministeerium</t>
  </si>
  <si>
    <t>bussiliinide dotatsioon</t>
  </si>
  <si>
    <t>3500.00.08</t>
  </si>
  <si>
    <t>Põllumajandusministeerium</t>
  </si>
  <si>
    <t xml:space="preserve">koolipiim, </t>
  </si>
  <si>
    <t>3500.00.09</t>
  </si>
  <si>
    <t>Rahandusministeerium</t>
  </si>
  <si>
    <t xml:space="preserve">   </t>
  </si>
  <si>
    <t>õppelaen</t>
  </si>
  <si>
    <t>3500.00.10</t>
  </si>
  <si>
    <t>Siseministeerium</t>
  </si>
  <si>
    <t>INTERREG, kui tegemist pehme projektiga</t>
  </si>
  <si>
    <t>3500.00.11</t>
  </si>
  <si>
    <t>Sotsiaalministeerium</t>
  </si>
  <si>
    <t>sots.kindl.ametilt, tööturuametilt, tööinspektsioonilt</t>
  </si>
  <si>
    <t>3500.00.14</t>
  </si>
  <si>
    <t>Maavalitsused</t>
  </si>
  <si>
    <r>
      <t xml:space="preserve">siin endiselt laste riiklik hoolekanne jne. Need summad, mis tulevad läbi MV-se </t>
    </r>
    <r>
      <rPr>
        <b/>
        <sz val="10"/>
        <rFont val="Arial"/>
        <family val="2"/>
      </rPr>
      <t>lepingutega</t>
    </r>
    <r>
      <rPr>
        <sz val="10"/>
        <rFont val="Arial"/>
        <family val="2"/>
      </rPr>
      <t xml:space="preserve">, tuleb näidata </t>
    </r>
    <r>
      <rPr>
        <b/>
        <sz val="10"/>
        <rFont val="Arial"/>
        <family val="2"/>
      </rPr>
      <t>vastava ministeeriumi all</t>
    </r>
    <r>
      <rPr>
        <sz val="10"/>
        <rFont val="Arial"/>
        <family val="2"/>
      </rPr>
      <t xml:space="preserve"> (MV on vahendaja rollis)</t>
    </r>
  </si>
  <si>
    <t>3500.00.15</t>
  </si>
  <si>
    <t>Riigikogu</t>
  </si>
  <si>
    <t>valimised</t>
  </si>
  <si>
    <t>3500.00.16</t>
  </si>
  <si>
    <t>Vabariigi Valitsuse reserv</t>
  </si>
  <si>
    <t>põlengud jt. erakorraliste kulude katteks VV reservist saadud vahendid</t>
  </si>
  <si>
    <t>3500.00.17</t>
  </si>
  <si>
    <t xml:space="preserve">Vabariigi Valitsus  </t>
  </si>
  <si>
    <t>saneerimine</t>
  </si>
  <si>
    <t>3500.00.01</t>
  </si>
  <si>
    <t>Riigikantselei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</si>
  <si>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</si>
  <si>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</si>
  <si>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</si>
  <si>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</si>
  <si>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</si>
  <si>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</si>
  <si>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Vt.üldeeskirja tehingupartneri koodid</t>
  </si>
  <si>
    <t>3500.8</t>
  </si>
  <si>
    <t>Toetused muudelt residentidelt</t>
  </si>
  <si>
    <t>Välisministeerium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</si>
  <si>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</si>
  <si>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</si>
  <si>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</si>
  <si>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</si>
  <si>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</si>
  <si>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</si>
  <si>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</si>
  <si>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</si>
  <si>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teederaha on kindlasti investeering</t>
  </si>
  <si>
    <t>3502.00.08</t>
  </si>
  <si>
    <t>PRIA pinvest projektid LEADER jt</t>
  </si>
  <si>
    <t>3502.00.09</t>
  </si>
  <si>
    <t>3502.00.10</t>
  </si>
  <si>
    <t>INTERREG, kui tegemist invest. proejktiga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</si>
  <si>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</si>
  <si>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</si>
  <si>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</si>
  <si>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</si>
  <si>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</si>
  <si>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</si>
  <si>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</si>
  <si>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EAS, KIK (Vt.üldeeskirja tehingupartneri koodid)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</si>
  <si>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</si>
  <si>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</si>
  <si>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</si>
  <si>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</si>
  <si>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</si>
  <si>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</si>
  <si>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</si>
  <si>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</si>
  <si>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</si>
  <si>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</si>
  <si>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</si>
  <si>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</si>
  <si>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</si>
  <si>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</si>
  <si>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</si>
  <si>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</si>
  <si>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</si>
  <si>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</si>
  <si>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</si>
  <si>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</si>
  <si>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</si>
  <si>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</si>
  <si>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</si>
  <si>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</si>
  <si>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</si>
  <si>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</si>
  <si>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</si>
  <si>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</si>
  <si>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</si>
  <si>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</si>
  <si>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</si>
  <si>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</si>
  <si>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</si>
  <si>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</si>
  <si>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</si>
  <si>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</si>
  <si>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</si>
  <si>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</si>
  <si>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</si>
  <si>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</si>
  <si>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</si>
  <si>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</si>
  <si>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</si>
  <si>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</si>
  <si>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</si>
  <si>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</si>
  <si>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</si>
  <si>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</si>
  <si>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</si>
  <si>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</si>
  <si>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</si>
  <si>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</si>
  <si>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</si>
  <si>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</si>
  <si>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</si>
  <si>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</si>
  <si>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</si>
  <si>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</si>
  <si>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</si>
  <si>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</si>
  <si>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</si>
  <si>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</si>
  <si>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</si>
  <si>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</si>
  <si>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</si>
  <si>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</si>
  <si>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</si>
  <si>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Kindlasti eristada, kas antakse jooksvateks kuludeks või investeeringuks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</si>
  <si>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</si>
  <si>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</si>
  <si>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</si>
  <si>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</si>
  <si>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</si>
  <si>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liikmemaksud jmt mittesihtotstarbelised eraldised</t>
  </si>
  <si>
    <t>452.01</t>
  </si>
  <si>
    <t xml:space="preserve">S.h </t>
  </si>
  <si>
    <t>Tegevuskulud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</si>
  <si>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</si>
  <si>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</si>
  <si>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</si>
  <si>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</si>
  <si>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</si>
  <si>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</si>
  <si>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</si>
  <si>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</si>
  <si>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</si>
  <si>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</si>
  <si>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</si>
  <si>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</si>
  <si>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</si>
  <si>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 xml:space="preserve">s.h. konto 551106 - remont, restaureerimine, lammutamine 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</si>
  <si>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</si>
  <si>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</si>
  <si>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</si>
  <si>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</si>
  <si>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</si>
  <si>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</si>
  <si>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</si>
  <si>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</si>
  <si>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</si>
  <si>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</si>
  <si>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</si>
  <si>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</si>
  <si>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</si>
  <si>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</si>
  <si>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</si>
  <si>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</si>
  <si>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</si>
  <si>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</si>
  <si>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</si>
  <si>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</si>
  <si>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</si>
  <si>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</si>
  <si>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</si>
  <si>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</si>
  <si>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</si>
  <si>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 xml:space="preserve">valuutakursivahed, trahv lepingu enneaegse lõpetamise eest, kohtu poolt väljanõutud tasud jt 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</si>
  <si>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</si>
  <si>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</si>
  <si>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</si>
  <si>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</si>
  <si>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</si>
  <si>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</si>
  <si>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</si>
  <si>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koos käibemaksuga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</si>
  <si>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</si>
  <si>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</si>
  <si>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</si>
  <si>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</si>
  <si>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</si>
  <si>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</si>
  <si>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</si>
  <si>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</si>
  <si>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</si>
  <si>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</si>
  <si>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</si>
  <si>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</si>
  <si>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</si>
  <si>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</si>
  <si>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</si>
  <si>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</si>
  <si>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siin näidata ka tagatisrahad, läbi o/v käivad pensionid</t>
  </si>
  <si>
    <t>101.1</t>
  </si>
  <si>
    <t>Väärtpaberite ost   (-)</t>
  </si>
  <si>
    <t>1011.1</t>
  </si>
  <si>
    <t>Aktsiate ja osade ost (-)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</si>
  <si>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</si>
  <si>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</si>
  <si>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</si>
  <si>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</si>
  <si>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</si>
  <si>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</si>
  <si>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</si>
  <si>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</si>
  <si>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</si>
  <si>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Antud laenude tagasimaksed (õppelaenud)(+)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</si>
  <si>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</si>
  <si>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</si>
  <si>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</si>
  <si>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</si>
  <si>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</si>
  <si>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</si>
  <si>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</si>
  <si>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</si>
  <si>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</si>
  <si>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</si>
  <si>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</si>
  <si>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</si>
  <si>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</si>
  <si>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</si>
  <si>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</si>
  <si>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</si>
  <si>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</si>
  <si>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</si>
  <si>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</si>
  <si>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</si>
  <si>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</si>
  <si>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</si>
  <si>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</si>
  <si>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</si>
  <si>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</si>
  <si>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</si>
  <si>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</si>
  <si>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</si>
  <si>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</si>
  <si>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</si>
  <si>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Erivajadusega laste koolid</t>
  </si>
  <si>
    <t xml:space="preserve">siia ka sotsiaaltoetuste ning -teenuste osutamiseks ja arendamiseks määratud vahendid (nagu möödunud aastal) </t>
  </si>
  <si>
    <t>a.algus = eelmise a. lõpp (vahe ainult tingitud valuutakursist)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</si>
  <si>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</si>
  <si>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</si>
  <si>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</si>
  <si>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</si>
  <si>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</si>
  <si>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</si>
  <si>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</si>
  <si>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</si>
  <si>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</si>
  <si>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</si>
  <si>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</si>
  <si>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</si>
  <si>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</si>
  <si>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</si>
  <si>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</si>
  <si>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</si>
  <si>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</si>
  <si>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</si>
  <si>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</si>
  <si>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</si>
  <si>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</si>
  <si>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</si>
  <si>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</si>
  <si>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</si>
  <si>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</si>
  <si>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</si>
  <si>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</si>
  <si>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</si>
  <si>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</si>
  <si>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</si>
  <si>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</si>
  <si>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</si>
  <si>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</si>
  <si>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</si>
  <si>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</si>
  <si>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</si>
  <si>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</si>
  <si>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</si>
  <si>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Art. 1001 ja vaba jäägi võrdlus (read 243 ja 371)</t>
  </si>
  <si>
    <r>
      <t xml:space="preserve">Muud kulud </t>
    </r>
    <r>
      <rPr>
        <b/>
        <sz val="10"/>
        <rFont val="Times New Roman"/>
        <family val="1"/>
      </rPr>
      <t>(sh reservfond)</t>
    </r>
  </si>
  <si>
    <t>ei kopeeri korralikult</t>
  </si>
  <si>
    <t>kontroll</t>
  </si>
  <si>
    <t>Võlakoormus</t>
  </si>
  <si>
    <t>Vaba jääk ehk likviidsed varad</t>
  </si>
  <si>
    <t>Esitada igale kvartalile järgneva kuu viimaseks kuupäevaks</t>
  </si>
  <si>
    <t>382500, 38252</t>
  </si>
  <si>
    <t xml:space="preserve">Sh muud eelpool nimetamata muud tegevustulud </t>
  </si>
  <si>
    <t>3880, 3888</t>
  </si>
  <si>
    <t xml:space="preserve">Sporditegevus </t>
  </si>
  <si>
    <t>Rahva ja Kultuurimajad</t>
  </si>
  <si>
    <t>Kultuurikeskus</t>
  </si>
  <si>
    <t>Karksi Külamaja</t>
  </si>
  <si>
    <t>Lilli Külamaja</t>
  </si>
  <si>
    <t>Tuhalaane Külamaja</t>
  </si>
  <si>
    <t>Polli Külamaja</t>
  </si>
  <si>
    <t>Spordikool</t>
  </si>
  <si>
    <t>Osalemine Spordikooli kuludes</t>
  </si>
  <si>
    <t>Muu sporditegevus</t>
  </si>
  <si>
    <t>Muusikakool</t>
  </si>
  <si>
    <t>Osalemine Muusikakoolide kuludes</t>
  </si>
  <si>
    <t>Kunstikool</t>
  </si>
  <si>
    <t>01330</t>
  </si>
  <si>
    <t>01800</t>
  </si>
  <si>
    <t>Üldiseloomuga Ülekanded</t>
  </si>
  <si>
    <t>Elamumajandus</t>
  </si>
  <si>
    <t>Hulkuvate loomadega seotud kulud</t>
  </si>
  <si>
    <t>Karksi-Nuia Lasteaed</t>
  </si>
  <si>
    <t>Osalemine</t>
  </si>
  <si>
    <t xml:space="preserve">AKG </t>
  </si>
  <si>
    <t>Polli Hooldekodu</t>
  </si>
  <si>
    <t>Riigilõiv</t>
  </si>
  <si>
    <t>Tulu haridusalasest tegevusest</t>
  </si>
  <si>
    <t>Tulud Kultuuriasutustelt</t>
  </si>
  <si>
    <t>Sporditulud</t>
  </si>
  <si>
    <t>Tulud sotsiaalteenustelt</t>
  </si>
  <si>
    <t>Elamumajanduse tulud</t>
  </si>
  <si>
    <t>Tulud üldvalitsemisest</t>
  </si>
  <si>
    <t>Üür ja rent</t>
  </si>
  <si>
    <t>Hoonestusõiguse tasu</t>
  </si>
  <si>
    <t>Põllumajandusministeeriumilt</t>
  </si>
  <si>
    <t>Majandusministeeriumilt</t>
  </si>
  <si>
    <t>Muudelt residentidelt</t>
  </si>
  <si>
    <t>05600</t>
  </si>
  <si>
    <t>Muud keskkonnakaitse kulud</t>
  </si>
  <si>
    <t>Heakord</t>
  </si>
  <si>
    <t>Veemajandus</t>
  </si>
  <si>
    <t>Kaupade müük</t>
  </si>
  <si>
    <t>Kultuuriministeeriumilt</t>
  </si>
  <si>
    <t>Rahandusministeeriumilt</t>
  </si>
  <si>
    <t>Sotsiaalministeeriumilt</t>
  </si>
  <si>
    <t>Toetused avalik-õigulikelt</t>
  </si>
  <si>
    <t>Toetused sihtasutustelt</t>
  </si>
  <si>
    <t xml:space="preserve">Mittesihtotstarbelised eraldised muudelt </t>
  </si>
  <si>
    <t>Põhivara soetus (-), sellest</t>
  </si>
  <si>
    <t>Kaitseministeeriumilt</t>
  </si>
  <si>
    <t>Haridusministeeriumilt</t>
  </si>
  <si>
    <t>Maavalitsuselt</t>
  </si>
  <si>
    <t>Täitmise 8 kuud = 66,66%</t>
  </si>
  <si>
    <t>2012 a 8 kuu täitmise järgi</t>
  </si>
  <si>
    <t>Vaba aja üritused (sport)</t>
  </si>
  <si>
    <t xml:space="preserve">Iivakivi aktsiakapital </t>
  </si>
  <si>
    <t xml:space="preserve">Teede raha riigilt </t>
  </si>
  <si>
    <t>Vaata kommentaari</t>
  </si>
  <si>
    <t>vaata kommentaari</t>
  </si>
  <si>
    <t>1600</t>
  </si>
  <si>
    <t>reservfond</t>
  </si>
  <si>
    <t>kommentaarid</t>
  </si>
  <si>
    <t>Koolitransport</t>
  </si>
  <si>
    <t>Koolitoit (eraldi al.2013)</t>
  </si>
  <si>
    <t>Usuasutused</t>
  </si>
  <si>
    <t>Võlakohustused aasta lõpuks</t>
  </si>
  <si>
    <t>L 8.              Eelarve aruande vormil</t>
  </si>
  <si>
    <t>Siseministeeriumilt</t>
  </si>
  <si>
    <t>hajaasust.pr.</t>
  </si>
  <si>
    <t>137200</t>
  </si>
  <si>
    <t>50370</t>
  </si>
  <si>
    <t>122710</t>
  </si>
  <si>
    <t>60625</t>
  </si>
  <si>
    <t>22850</t>
  </si>
  <si>
    <t>23690</t>
  </si>
  <si>
    <t>17950</t>
  </si>
  <si>
    <t xml:space="preserve">jääk aasta algul </t>
  </si>
  <si>
    <t>jääk aasta lõpul</t>
  </si>
  <si>
    <t>?</t>
  </si>
  <si>
    <t>124435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</si>
</sst>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mmm/yyyy"/>
    <numFmt numFmtId="175" formatCode="#,##0\ _k_r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57"/>
      <name val="Arial"/>
      <family val="2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2" borderId="3" applyNumberFormat="0" applyAlignment="0" applyProtection="0"/>
    <xf numFmtId="0" fontId="5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0" fillId="23" borderId="5" applyNumberFormat="0" applyFont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19" borderId="9" applyNumberFormat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46">
      <alignment/>
      <protection/>
    </xf>
    <xf numFmtId="4" fontId="9" fillId="0" borderId="10" xfId="46" applyNumberFormat="1" applyFont="1" applyBorder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172" fontId="13" fillId="0" borderId="11" xfId="48" applyNumberFormat="1" applyFont="1" applyFill="1" applyBorder="1">
      <alignment/>
      <protection/>
    </xf>
    <xf numFmtId="0" fontId="13" fillId="0" borderId="11" xfId="48" applyFont="1" applyBorder="1">
      <alignment/>
      <protection/>
    </xf>
    <xf numFmtId="0" fontId="11" fillId="0" borderId="0" xfId="46" applyFont="1" applyBorder="1">
      <alignment/>
      <protection/>
    </xf>
    <xf numFmtId="0" fontId="14" fillId="0" borderId="12" xfId="46" applyFont="1" applyBorder="1">
      <alignment/>
      <protection/>
    </xf>
    <xf numFmtId="0" fontId="15" fillId="0" borderId="0" xfId="46" applyFont="1" applyBorder="1">
      <alignment/>
      <protection/>
    </xf>
    <xf numFmtId="0" fontId="13" fillId="0" borderId="11" xfId="48" applyFont="1" applyFill="1" applyBorder="1">
      <alignment/>
      <protection/>
    </xf>
    <xf numFmtId="0" fontId="14" fillId="0" borderId="12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3" fillId="0" borderId="0" xfId="48" applyFont="1" applyFill="1" applyBorder="1">
      <alignment/>
      <protection/>
    </xf>
    <xf numFmtId="0" fontId="11" fillId="0" borderId="13" xfId="48" applyFont="1" applyFill="1" applyBorder="1">
      <alignment/>
      <protection/>
    </xf>
    <xf numFmtId="0" fontId="11" fillId="0" borderId="12" xfId="48" applyFont="1" applyFill="1" applyBorder="1">
      <alignment/>
      <protection/>
    </xf>
    <xf numFmtId="0" fontId="13" fillId="0" borderId="14" xfId="48" applyFont="1" applyFill="1" applyBorder="1">
      <alignment/>
      <protection/>
    </xf>
    <xf numFmtId="0" fontId="13" fillId="0" borderId="12" xfId="48" applyFont="1" applyFill="1" applyBorder="1">
      <alignment/>
      <protection/>
    </xf>
    <xf numFmtId="0" fontId="13" fillId="0" borderId="12" xfId="46" applyFont="1" applyFill="1" applyBorder="1">
      <alignment/>
      <protection/>
    </xf>
    <xf numFmtId="0" fontId="15" fillId="0" borderId="0" xfId="48" applyFont="1" applyFill="1" applyBorder="1">
      <alignment/>
      <protection/>
    </xf>
    <xf numFmtId="0" fontId="13" fillId="0" borderId="11" xfId="46" applyFont="1" applyFill="1" applyBorder="1">
      <alignment/>
      <protection/>
    </xf>
    <xf numFmtId="4" fontId="11" fillId="0" borderId="0" xfId="46" applyNumberFormat="1" applyFont="1" applyBorder="1" applyProtection="1">
      <alignment/>
      <protection locked="0"/>
    </xf>
    <xf numFmtId="0" fontId="3" fillId="0" borderId="0" xfId="46" applyFont="1" applyFill="1" applyProtection="1">
      <alignment/>
      <protection locked="0"/>
    </xf>
    <xf numFmtId="0" fontId="3" fillId="0" borderId="0" xfId="46" applyFont="1" applyProtection="1">
      <alignment/>
      <protection locked="0"/>
    </xf>
    <xf numFmtId="4" fontId="6" fillId="0" borderId="15" xfId="47" applyNumberFormat="1" applyFont="1" applyFill="1" applyBorder="1" applyProtection="1">
      <alignment/>
      <protection locked="0"/>
    </xf>
    <xf numFmtId="0" fontId="11" fillId="0" borderId="14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3" fillId="0" borderId="0" xfId="48" applyFont="1" applyFill="1" applyBorder="1" applyProtection="1">
      <alignment/>
      <protection locked="0"/>
    </xf>
    <xf numFmtId="0" fontId="3" fillId="0" borderId="0" xfId="48" applyFont="1" applyFill="1" applyProtection="1">
      <alignment/>
      <protection locked="0"/>
    </xf>
    <xf numFmtId="0" fontId="3" fillId="0" borderId="14" xfId="48" applyFont="1" applyFill="1" applyBorder="1" applyProtection="1">
      <alignment/>
      <protection locked="0"/>
    </xf>
    <xf numFmtId="0" fontId="3" fillId="0" borderId="12" xfId="48" applyFont="1" applyFill="1" applyBorder="1" applyProtection="1">
      <alignment/>
      <protection locked="0"/>
    </xf>
    <xf numFmtId="0" fontId="3" fillId="0" borderId="11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12" xfId="46" applyFont="1" applyBorder="1">
      <alignment/>
      <protection/>
    </xf>
    <xf numFmtId="0" fontId="3" fillId="0" borderId="12" xfId="48" applyFont="1" applyFill="1" applyBorder="1">
      <alignment/>
      <protection/>
    </xf>
    <xf numFmtId="0" fontId="3" fillId="0" borderId="12" xfId="46" applyFont="1" applyFill="1" applyBorder="1">
      <alignment/>
      <protection/>
    </xf>
    <xf numFmtId="0" fontId="3" fillId="0" borderId="14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11" xfId="46" applyFont="1" applyFill="1" applyBorder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11" xfId="48" applyFont="1" applyFill="1" applyBorder="1">
      <alignment/>
      <protection/>
    </xf>
    <xf numFmtId="0" fontId="3" fillId="32" borderId="0" xfId="46" applyFont="1" applyFill="1" applyBorder="1">
      <alignment/>
      <protection/>
    </xf>
    <xf numFmtId="0" fontId="3" fillId="0" borderId="11" xfId="46" applyFont="1" applyBorder="1">
      <alignment/>
      <protection/>
    </xf>
    <xf numFmtId="0" fontId="3" fillId="0" borderId="14" xfId="46" applyFont="1" applyBorder="1">
      <alignment/>
      <protection/>
    </xf>
    <xf numFmtId="0" fontId="3" fillId="32" borderId="11" xfId="46" applyFont="1" applyFill="1" applyBorder="1">
      <alignment/>
      <protection/>
    </xf>
    <xf numFmtId="172" fontId="3" fillId="0" borderId="14" xfId="48" applyNumberFormat="1" applyFont="1" applyFill="1" applyBorder="1">
      <alignment/>
      <protection/>
    </xf>
    <xf numFmtId="172" fontId="3" fillId="0" borderId="0" xfId="48" applyNumberFormat="1" applyFont="1" applyFill="1" applyBorder="1">
      <alignment/>
      <protection/>
    </xf>
    <xf numFmtId="0" fontId="3" fillId="0" borderId="12" xfId="48" applyFont="1" applyBorder="1">
      <alignment/>
      <protection/>
    </xf>
    <xf numFmtId="172" fontId="3" fillId="0" borderId="12" xfId="48" applyNumberFormat="1" applyFont="1" applyFill="1" applyBorder="1">
      <alignment/>
      <protection/>
    </xf>
    <xf numFmtId="49" fontId="3" fillId="0" borderId="0" xfId="48" applyNumberFormat="1" applyFont="1" applyBorder="1" applyAlignment="1">
      <alignment horizontal="left"/>
      <protection/>
    </xf>
    <xf numFmtId="0" fontId="3" fillId="0" borderId="0" xfId="48" applyFont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0" fontId="13" fillId="0" borderId="0" xfId="48" applyFont="1" applyFill="1" applyBorder="1" applyAlignment="1" applyProtection="1">
      <alignment horizontal="left"/>
      <protection locked="0"/>
    </xf>
    <xf numFmtId="0" fontId="3" fillId="0" borderId="14" xfId="48" applyFont="1" applyFill="1" applyBorder="1" applyAlignment="1" applyProtection="1">
      <alignment horizontal="left"/>
      <protection locked="0"/>
    </xf>
    <xf numFmtId="0" fontId="3" fillId="0" borderId="12" xfId="48" applyFont="1" applyFill="1" applyBorder="1" applyAlignment="1" applyProtection="1">
      <alignment horizontal="left"/>
      <protection locked="0"/>
    </xf>
    <xf numFmtId="0" fontId="3" fillId="0" borderId="16" xfId="46" applyFont="1" applyBorder="1" applyAlignment="1">
      <alignment horizontal="left"/>
      <protection/>
    </xf>
    <xf numFmtId="0" fontId="3" fillId="0" borderId="14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17" xfId="46" applyFont="1" applyBorder="1" applyAlignment="1">
      <alignment horizontal="left"/>
      <protection/>
    </xf>
    <xf numFmtId="0" fontId="3" fillId="0" borderId="12" xfId="48" applyFont="1" applyFill="1" applyBorder="1" applyAlignment="1">
      <alignment horizontal="left"/>
      <protection/>
    </xf>
    <xf numFmtId="0" fontId="3" fillId="0" borderId="18" xfId="46" applyFont="1" applyBorder="1" applyAlignment="1">
      <alignment horizontal="left"/>
      <protection/>
    </xf>
    <xf numFmtId="0" fontId="3" fillId="0" borderId="16" xfId="48" applyFont="1" applyFill="1" applyBorder="1" applyAlignment="1">
      <alignment horizontal="left"/>
      <protection/>
    </xf>
    <xf numFmtId="0" fontId="11" fillId="0" borderId="12" xfId="48" applyFont="1" applyFill="1" applyBorder="1" applyAlignment="1">
      <alignment horizontal="left"/>
      <protection/>
    </xf>
    <xf numFmtId="49" fontId="3" fillId="33" borderId="0" xfId="48" applyNumberFormat="1" applyFont="1" applyFill="1" applyBorder="1" applyAlignment="1">
      <alignment horizontal="left"/>
      <protection/>
    </xf>
    <xf numFmtId="49" fontId="3" fillId="0" borderId="14" xfId="48" applyNumberFormat="1" applyFont="1" applyFill="1" applyBorder="1" applyAlignment="1">
      <alignment horizontal="left"/>
      <protection/>
    </xf>
    <xf numFmtId="49" fontId="3" fillId="0" borderId="12" xfId="48" applyNumberFormat="1" applyFont="1" applyFill="1" applyBorder="1" applyAlignment="1">
      <alignment horizontal="left"/>
      <protection/>
    </xf>
    <xf numFmtId="49" fontId="13" fillId="0" borderId="16" xfId="47" applyNumberFormat="1" applyFont="1" applyFill="1" applyBorder="1" applyAlignment="1">
      <alignment horizontal="left"/>
      <protection/>
    </xf>
    <xf numFmtId="49" fontId="3" fillId="0" borderId="18" xfId="47" applyNumberFormat="1" applyFont="1" applyFill="1" applyBorder="1" applyAlignment="1">
      <alignment horizontal="left"/>
      <protection/>
    </xf>
    <xf numFmtId="0" fontId="3" fillId="0" borderId="18" xfId="47" applyFont="1" applyFill="1" applyBorder="1" applyAlignment="1">
      <alignment horizontal="left"/>
      <protection/>
    </xf>
    <xf numFmtId="0" fontId="3" fillId="0" borderId="17" xfId="47" applyFont="1" applyFill="1" applyBorder="1" applyAlignment="1">
      <alignment horizontal="left"/>
      <protection/>
    </xf>
    <xf numFmtId="49" fontId="3" fillId="0" borderId="19" xfId="47" applyNumberFormat="1" applyFont="1" applyFill="1" applyBorder="1" applyAlignment="1">
      <alignment horizontal="left"/>
      <protection/>
    </xf>
    <xf numFmtId="49" fontId="3" fillId="0" borderId="17" xfId="47" applyNumberFormat="1" applyFont="1" applyFill="1" applyBorder="1" applyAlignment="1">
      <alignment horizontal="left"/>
      <protection/>
    </xf>
    <xf numFmtId="0" fontId="3" fillId="32" borderId="16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11" xfId="48" applyFont="1" applyFill="1" applyBorder="1" applyAlignment="1" applyProtection="1">
      <alignment horizontal="left"/>
      <protection locked="0"/>
    </xf>
    <xf numFmtId="0" fontId="13" fillId="0" borderId="11" xfId="48" applyFont="1" applyFill="1" applyBorder="1" applyAlignment="1">
      <alignment horizontal="left"/>
      <protection/>
    </xf>
    <xf numFmtId="0" fontId="13" fillId="0" borderId="12" xfId="46" applyFont="1" applyFill="1" applyBorder="1" applyAlignment="1">
      <alignment horizontal="left"/>
      <protection/>
    </xf>
    <xf numFmtId="0" fontId="13" fillId="0" borderId="12" xfId="48" applyFont="1" applyFill="1" applyBorder="1" applyAlignment="1">
      <alignment horizontal="left"/>
      <protection/>
    </xf>
    <xf numFmtId="0" fontId="13" fillId="0" borderId="11" xfId="46" applyFont="1" applyFill="1" applyBorder="1" applyAlignment="1">
      <alignment horizontal="left"/>
      <protection/>
    </xf>
    <xf numFmtId="0" fontId="3" fillId="32" borderId="0" xfId="46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11" fillId="0" borderId="0" xfId="46" applyFont="1" applyBorder="1" applyAlignment="1">
      <alignment horizontal="left"/>
      <protection/>
    </xf>
    <xf numFmtId="0" fontId="3" fillId="32" borderId="11" xfId="48" applyFont="1" applyFill="1" applyBorder="1" applyAlignment="1">
      <alignment horizontal="left"/>
      <protection/>
    </xf>
    <xf numFmtId="0" fontId="3" fillId="33" borderId="0" xfId="48" applyFont="1" applyFill="1" applyBorder="1" applyAlignment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19" fillId="0" borderId="0" xfId="0" applyNumberFormat="1" applyFont="1" applyAlignment="1">
      <alignment/>
    </xf>
    <xf numFmtId="0" fontId="16" fillId="0" borderId="0" xfId="0" applyFont="1" applyAlignment="1">
      <alignment/>
    </xf>
    <xf numFmtId="4" fontId="20" fillId="0" borderId="0" xfId="0" applyNumberFormat="1" applyFont="1" applyAlignment="1" applyProtection="1">
      <alignment horizontal="center"/>
      <protection locked="0"/>
    </xf>
    <xf numFmtId="4" fontId="11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center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0" fontId="13" fillId="0" borderId="0" xfId="47" applyFont="1" applyFill="1" applyBorder="1" applyAlignment="1" applyProtection="1">
      <alignment horizontal="left"/>
      <protection locked="0"/>
    </xf>
    <xf numFmtId="0" fontId="3" fillId="0" borderId="0" xfId="47" applyFont="1" applyFill="1" applyBorder="1" applyProtection="1">
      <alignment/>
      <protection locked="0"/>
    </xf>
    <xf numFmtId="0" fontId="3" fillId="0" borderId="0" xfId="47" applyFont="1" applyFill="1" applyProtection="1">
      <alignment/>
      <protection locked="0"/>
    </xf>
    <xf numFmtId="4" fontId="11" fillId="0" borderId="0" xfId="47" applyNumberFormat="1" applyFont="1" applyFill="1" applyBorder="1" applyAlignment="1" applyProtection="1">
      <alignment/>
      <protection locked="0"/>
    </xf>
    <xf numFmtId="4" fontId="11" fillId="0" borderId="0" xfId="47" applyNumberFormat="1" applyFont="1" applyFill="1" applyBorder="1" applyProtection="1">
      <alignment/>
      <protection locked="0"/>
    </xf>
    <xf numFmtId="0" fontId="13" fillId="0" borderId="19" xfId="47" applyFont="1" applyFill="1" applyBorder="1" applyAlignment="1" applyProtection="1">
      <alignment horizontal="left"/>
      <protection locked="0"/>
    </xf>
    <xf numFmtId="0" fontId="3" fillId="0" borderId="14" xfId="47" applyFont="1" applyFill="1" applyBorder="1" applyProtection="1">
      <alignment/>
      <protection locked="0"/>
    </xf>
    <xf numFmtId="0" fontId="21" fillId="0" borderId="20" xfId="47" applyFont="1" applyFill="1" applyBorder="1" applyProtection="1">
      <alignment/>
      <protection locked="0"/>
    </xf>
    <xf numFmtId="4" fontId="11" fillId="0" borderId="21" xfId="47" applyNumberFormat="1" applyFont="1" applyFill="1" applyBorder="1" applyAlignment="1" applyProtection="1">
      <alignment horizontal="left"/>
      <protection locked="0"/>
    </xf>
    <xf numFmtId="4" fontId="11" fillId="0" borderId="22" xfId="47" applyNumberFormat="1" applyFont="1" applyFill="1" applyBorder="1" applyProtection="1">
      <alignment/>
      <protection locked="0"/>
    </xf>
    <xf numFmtId="0" fontId="13" fillId="0" borderId="17" xfId="47" applyFont="1" applyFill="1" applyBorder="1" applyAlignment="1" applyProtection="1">
      <alignment horizontal="left"/>
      <protection locked="0"/>
    </xf>
    <xf numFmtId="0" fontId="21" fillId="0" borderId="23" xfId="47" applyFont="1" applyFill="1" applyBorder="1" applyProtection="1">
      <alignment/>
      <protection locked="0"/>
    </xf>
    <xf numFmtId="4" fontId="11" fillId="0" borderId="24" xfId="47" applyNumberFormat="1" applyFont="1" applyBorder="1" applyAlignment="1" applyProtection="1">
      <alignment horizontal="right"/>
      <protection locked="0"/>
    </xf>
    <xf numFmtId="4" fontId="11" fillId="0" borderId="25" xfId="47" applyNumberFormat="1" applyFont="1" applyBorder="1" applyAlignment="1" applyProtection="1">
      <alignment horizontal="right"/>
      <protection locked="0"/>
    </xf>
    <xf numFmtId="0" fontId="3" fillId="0" borderId="17" xfId="47" applyFont="1" applyFill="1" applyBorder="1" applyAlignment="1" applyProtection="1">
      <alignment horizontal="left"/>
      <protection locked="0"/>
    </xf>
    <xf numFmtId="0" fontId="3" fillId="0" borderId="11" xfId="47" applyFont="1" applyFill="1" applyBorder="1" applyProtection="1">
      <alignment/>
      <protection locked="0"/>
    </xf>
    <xf numFmtId="4" fontId="11" fillId="0" borderId="26" xfId="47" applyNumberFormat="1" applyFont="1" applyFill="1" applyBorder="1" applyAlignment="1" applyProtection="1">
      <alignment/>
      <protection locked="0"/>
    </xf>
    <xf numFmtId="4" fontId="11" fillId="0" borderId="27" xfId="47" applyNumberFormat="1" applyFont="1" applyFill="1" applyBorder="1" applyAlignment="1" applyProtection="1">
      <alignment wrapText="1"/>
      <protection locked="0"/>
    </xf>
    <xf numFmtId="0" fontId="13" fillId="0" borderId="19" xfId="47" applyFont="1" applyFill="1" applyBorder="1" applyAlignment="1">
      <alignment horizontal="left"/>
      <protection/>
    </xf>
    <xf numFmtId="0" fontId="13" fillId="0" borderId="14" xfId="47" applyFont="1" applyFill="1" applyBorder="1">
      <alignment/>
      <protection/>
    </xf>
    <xf numFmtId="4" fontId="22" fillId="0" borderId="21" xfId="47" applyNumberFormat="1" applyFont="1" applyFill="1" applyBorder="1" applyAlignment="1" applyProtection="1">
      <alignment/>
      <protection/>
    </xf>
    <xf numFmtId="4" fontId="22" fillId="0" borderId="28" xfId="47" applyNumberFormat="1" applyFont="1" applyFill="1" applyBorder="1" applyAlignment="1" applyProtection="1">
      <alignment/>
      <protection/>
    </xf>
    <xf numFmtId="0" fontId="13" fillId="0" borderId="16" xfId="47" applyFont="1" applyFill="1" applyBorder="1" applyAlignment="1">
      <alignment horizontal="left"/>
      <protection/>
    </xf>
    <xf numFmtId="0" fontId="13" fillId="0" borderId="11" xfId="47" applyFont="1" applyFill="1" applyBorder="1">
      <alignment/>
      <protection/>
    </xf>
    <xf numFmtId="4" fontId="22" fillId="0" borderId="26" xfId="47" applyNumberFormat="1" applyFont="1" applyFill="1" applyBorder="1" applyAlignment="1" applyProtection="1">
      <alignment/>
      <protection/>
    </xf>
    <xf numFmtId="4" fontId="22" fillId="0" borderId="27" xfId="47" applyNumberFormat="1" applyFont="1" applyFill="1" applyBorder="1" applyAlignment="1" applyProtection="1">
      <alignment/>
      <protection/>
    </xf>
    <xf numFmtId="0" fontId="3" fillId="0" borderId="0" xfId="47" applyFont="1" applyFill="1" applyBorder="1">
      <alignment/>
      <protection/>
    </xf>
    <xf numFmtId="4" fontId="6" fillId="0" borderId="29" xfId="47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2" xfId="47" applyFont="1" applyFill="1" applyBorder="1">
      <alignment/>
      <protection/>
    </xf>
    <xf numFmtId="0" fontId="3" fillId="0" borderId="12" xfId="0" applyFont="1" applyBorder="1" applyAlignment="1">
      <alignment/>
    </xf>
    <xf numFmtId="4" fontId="6" fillId="0" borderId="24" xfId="47" applyNumberFormat="1" applyFont="1" applyFill="1" applyBorder="1" applyAlignment="1" applyProtection="1">
      <alignment/>
      <protection locked="0"/>
    </xf>
    <xf numFmtId="4" fontId="6" fillId="0" borderId="30" xfId="47" applyNumberFormat="1" applyFont="1" applyFill="1" applyBorder="1" applyProtection="1">
      <alignment/>
      <protection locked="0"/>
    </xf>
    <xf numFmtId="0" fontId="13" fillId="0" borderId="31" xfId="47" applyFont="1" applyFill="1" applyBorder="1">
      <alignment/>
      <protection/>
    </xf>
    <xf numFmtId="0" fontId="3" fillId="0" borderId="19" xfId="47" applyFont="1" applyFill="1" applyBorder="1" applyAlignment="1">
      <alignment horizontal="left"/>
      <protection/>
    </xf>
    <xf numFmtId="0" fontId="3" fillId="0" borderId="14" xfId="47" applyFont="1" applyFill="1" applyBorder="1">
      <alignment/>
      <protection/>
    </xf>
    <xf numFmtId="4" fontId="6" fillId="0" borderId="21" xfId="47" applyNumberFormat="1" applyFont="1" applyFill="1" applyBorder="1" applyAlignment="1" applyProtection="1">
      <alignment/>
      <protection locked="0"/>
    </xf>
    <xf numFmtId="4" fontId="6" fillId="0" borderId="28" xfId="47" applyNumberFormat="1" applyFont="1" applyFill="1" applyBorder="1" applyProtection="1">
      <alignment/>
      <protection locked="0"/>
    </xf>
    <xf numFmtId="0" fontId="3" fillId="0" borderId="32" xfId="47" applyFont="1" applyFill="1" applyBorder="1" applyAlignment="1">
      <alignment horizontal="left"/>
      <protection/>
    </xf>
    <xf numFmtId="0" fontId="3" fillId="0" borderId="33" xfId="47" applyFont="1" applyFill="1" applyBorder="1">
      <alignment/>
      <protection/>
    </xf>
    <xf numFmtId="4" fontId="6" fillId="0" borderId="34" xfId="47" applyNumberFormat="1" applyFont="1" applyFill="1" applyBorder="1" applyAlignment="1" applyProtection="1">
      <alignment/>
      <protection locked="0"/>
    </xf>
    <xf numFmtId="4" fontId="6" fillId="0" borderId="35" xfId="47" applyNumberFormat="1" applyFont="1" applyFill="1" applyBorder="1" applyProtection="1">
      <alignment/>
      <protection/>
    </xf>
    <xf numFmtId="4" fontId="6" fillId="32" borderId="29" xfId="47" applyNumberFormat="1" applyFont="1" applyFill="1" applyBorder="1" applyAlignment="1" applyProtection="1">
      <alignment/>
      <protection/>
    </xf>
    <xf numFmtId="0" fontId="3" fillId="0" borderId="23" xfId="47" applyFont="1" applyFill="1" applyBorder="1">
      <alignment/>
      <protection/>
    </xf>
    <xf numFmtId="4" fontId="6" fillId="32" borderId="29" xfId="47" applyNumberFormat="1" applyFont="1" applyFill="1" applyBorder="1" applyAlignment="1" applyProtection="1">
      <alignment/>
      <protection locked="0"/>
    </xf>
    <xf numFmtId="0" fontId="3" fillId="0" borderId="14" xfId="47" applyFont="1" applyFill="1" applyBorder="1">
      <alignment/>
      <protection/>
    </xf>
    <xf numFmtId="4" fontId="6" fillId="0" borderId="36" xfId="47" applyNumberFormat="1" applyFont="1" applyFill="1" applyBorder="1" applyAlignment="1" applyProtection="1">
      <alignment/>
      <protection/>
    </xf>
    <xf numFmtId="4" fontId="6" fillId="0" borderId="28" xfId="47" applyNumberFormat="1" applyFont="1" applyFill="1" applyBorder="1" applyAlignment="1" applyProtection="1">
      <alignment/>
      <protection/>
    </xf>
    <xf numFmtId="0" fontId="3" fillId="0" borderId="37" xfId="47" applyFont="1" applyFill="1" applyBorder="1" applyAlignment="1">
      <alignment horizontal="left"/>
      <protection/>
    </xf>
    <xf numFmtId="0" fontId="3" fillId="0" borderId="38" xfId="47" applyFont="1" applyFill="1" applyBorder="1">
      <alignment/>
      <protection/>
    </xf>
    <xf numFmtId="0" fontId="3" fillId="0" borderId="38" xfId="0" applyFont="1" applyBorder="1" applyAlignment="1">
      <alignment/>
    </xf>
    <xf numFmtId="4" fontId="6" fillId="0" borderId="39" xfId="47" applyNumberFormat="1" applyFont="1" applyFill="1" applyBorder="1" applyAlignment="1" applyProtection="1">
      <alignment/>
      <protection locked="0"/>
    </xf>
    <xf numFmtId="4" fontId="6" fillId="0" borderId="40" xfId="47" applyNumberFormat="1" applyFont="1" applyFill="1" applyBorder="1" applyProtection="1">
      <alignment/>
      <protection locked="0"/>
    </xf>
    <xf numFmtId="4" fontId="6" fillId="0" borderId="41" xfId="47" applyNumberFormat="1" applyFont="1" applyFill="1" applyBorder="1" applyAlignment="1" applyProtection="1">
      <alignment/>
      <protection/>
    </xf>
    <xf numFmtId="4" fontId="6" fillId="0" borderId="15" xfId="47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4" fontId="11" fillId="0" borderId="29" xfId="0" applyNumberFormat="1" applyFont="1" applyBorder="1" applyAlignment="1" applyProtection="1">
      <alignment/>
      <protection locked="0"/>
    </xf>
    <xf numFmtId="49" fontId="3" fillId="0" borderId="0" xfId="47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11" fillId="0" borderId="0" xfId="47" applyFont="1" applyFill="1" applyBorder="1">
      <alignment/>
      <protection/>
    </xf>
    <xf numFmtId="4" fontId="11" fillId="0" borderId="29" xfId="47" applyNumberFormat="1" applyFont="1" applyFill="1" applyBorder="1" applyAlignment="1" applyProtection="1">
      <alignment/>
      <protection locked="0"/>
    </xf>
    <xf numFmtId="0" fontId="23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3" fillId="0" borderId="42" xfId="47" applyFont="1" applyFill="1" applyBorder="1" applyAlignment="1">
      <alignment horizontal="left"/>
      <protection/>
    </xf>
    <xf numFmtId="0" fontId="3" fillId="0" borderId="43" xfId="47" applyFont="1" applyFill="1" applyBorder="1">
      <alignment/>
      <protection/>
    </xf>
    <xf numFmtId="0" fontId="3" fillId="0" borderId="43" xfId="47" applyFont="1" applyFill="1" applyBorder="1">
      <alignment/>
      <protection/>
    </xf>
    <xf numFmtId="0" fontId="3" fillId="0" borderId="43" xfId="0" applyFont="1" applyBorder="1" applyAlignment="1">
      <alignment/>
    </xf>
    <xf numFmtId="4" fontId="6" fillId="0" borderId="44" xfId="47" applyNumberFormat="1" applyFont="1" applyFill="1" applyBorder="1" applyAlignment="1" applyProtection="1">
      <alignment/>
      <protection/>
    </xf>
    <xf numFmtId="4" fontId="6" fillId="0" borderId="45" xfId="47" applyNumberFormat="1" applyFont="1" applyFill="1" applyBorder="1" applyAlignment="1" applyProtection="1">
      <alignment/>
      <protection/>
    </xf>
    <xf numFmtId="4" fontId="11" fillId="0" borderId="41" xfId="0" applyNumberFormat="1" applyFont="1" applyBorder="1" applyAlignment="1" applyProtection="1">
      <alignment/>
      <protection locked="0"/>
    </xf>
    <xf numFmtId="4" fontId="11" fillId="0" borderId="10" xfId="47" applyNumberFormat="1" applyFont="1" applyFill="1" applyBorder="1" applyProtection="1">
      <alignment/>
      <protection locked="0"/>
    </xf>
    <xf numFmtId="4" fontId="6" fillId="0" borderId="41" xfId="47" applyNumberFormat="1" applyFont="1" applyFill="1" applyBorder="1" applyAlignment="1" applyProtection="1">
      <alignment/>
      <protection locked="0"/>
    </xf>
    <xf numFmtId="4" fontId="6" fillId="0" borderId="10" xfId="47" applyNumberFormat="1" applyFont="1" applyFill="1" applyBorder="1" applyProtection="1">
      <alignment/>
      <protection locked="0"/>
    </xf>
    <xf numFmtId="0" fontId="3" fillId="0" borderId="43" xfId="0" applyFont="1" applyBorder="1" applyAlignment="1">
      <alignment/>
    </xf>
    <xf numFmtId="4" fontId="6" fillId="0" borderId="29" xfId="47" applyNumberFormat="1" applyFont="1" applyFill="1" applyBorder="1" applyProtection="1">
      <alignment/>
      <protection/>
    </xf>
    <xf numFmtId="4" fontId="6" fillId="0" borderId="15" xfId="47" applyNumberFormat="1" applyFont="1" applyFill="1" applyBorder="1" applyProtection="1">
      <alignment/>
      <protection/>
    </xf>
    <xf numFmtId="0" fontId="8" fillId="0" borderId="0" xfId="0" applyFont="1" applyAlignment="1">
      <alignment/>
    </xf>
    <xf numFmtId="4" fontId="11" fillId="0" borderId="29" xfId="47" applyNumberFormat="1" applyFont="1" applyFill="1" applyBorder="1" applyProtection="1">
      <alignment/>
      <protection locked="0"/>
    </xf>
    <xf numFmtId="0" fontId="13" fillId="0" borderId="11" xfId="0" applyFont="1" applyBorder="1" applyAlignment="1">
      <alignment/>
    </xf>
    <xf numFmtId="4" fontId="6" fillId="0" borderId="44" xfId="47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>
      <alignment horizontal="left"/>
    </xf>
    <xf numFmtId="0" fontId="3" fillId="0" borderId="0" xfId="47" applyFont="1" applyFill="1" applyBorder="1">
      <alignment/>
      <protection/>
    </xf>
    <xf numFmtId="0" fontId="3" fillId="0" borderId="42" xfId="47" applyFont="1" applyFill="1" applyBorder="1" applyAlignment="1">
      <alignment horizontal="left"/>
      <protection/>
    </xf>
    <xf numFmtId="0" fontId="11" fillId="0" borderId="18" xfId="47" applyFont="1" applyFill="1" applyBorder="1" applyAlignment="1">
      <alignment horizontal="left"/>
      <protection/>
    </xf>
    <xf numFmtId="0" fontId="15" fillId="0" borderId="0" xfId="47" applyFont="1" applyFill="1" applyBorder="1">
      <alignment/>
      <protection/>
    </xf>
    <xf numFmtId="0" fontId="11" fillId="0" borderId="0" xfId="47" applyFont="1" applyFill="1" applyBorder="1">
      <alignment/>
      <protection/>
    </xf>
    <xf numFmtId="4" fontId="6" fillId="0" borderId="29" xfId="47" applyNumberFormat="1" applyFont="1" applyFill="1" applyBorder="1" applyAlignment="1" applyProtection="1">
      <alignment/>
      <protection/>
    </xf>
    <xf numFmtId="0" fontId="15" fillId="0" borderId="0" xfId="47" applyFont="1" applyFill="1" applyBorder="1">
      <alignment/>
      <protection/>
    </xf>
    <xf numFmtId="4" fontId="11" fillId="0" borderId="29" xfId="0" applyNumberFormat="1" applyFont="1" applyBorder="1" applyAlignment="1" applyProtection="1">
      <alignment/>
      <protection locked="0"/>
    </xf>
    <xf numFmtId="4" fontId="11" fillId="0" borderId="15" xfId="47" applyNumberFormat="1" applyFont="1" applyFill="1" applyBorder="1" applyProtection="1">
      <alignment/>
      <protection locked="0"/>
    </xf>
    <xf numFmtId="4" fontId="11" fillId="0" borderId="29" xfId="0" applyNumberFormat="1" applyFont="1" applyBorder="1" applyAlignment="1" applyProtection="1">
      <alignment/>
      <protection locked="0"/>
    </xf>
    <xf numFmtId="4" fontId="11" fillId="0" borderId="15" xfId="47" applyNumberFormat="1" applyFont="1" applyFill="1" applyBorder="1" applyProtection="1">
      <alignment/>
      <protection locked="0"/>
    </xf>
    <xf numFmtId="0" fontId="11" fillId="0" borderId="18" xfId="47" applyFont="1" applyFill="1" applyBorder="1" applyAlignment="1">
      <alignment horizontal="left"/>
      <protection/>
    </xf>
    <xf numFmtId="0" fontId="19" fillId="0" borderId="0" xfId="0" applyFont="1" applyAlignment="1">
      <alignment/>
    </xf>
    <xf numFmtId="4" fontId="6" fillId="32" borderId="24" xfId="47" applyNumberFormat="1" applyFont="1" applyFill="1" applyBorder="1" applyAlignment="1" applyProtection="1">
      <alignment/>
      <protection locked="0"/>
    </xf>
    <xf numFmtId="0" fontId="13" fillId="0" borderId="17" xfId="47" applyFont="1" applyFill="1" applyBorder="1" applyAlignment="1">
      <alignment horizontal="left"/>
      <protection/>
    </xf>
    <xf numFmtId="0" fontId="13" fillId="0" borderId="12" xfId="47" applyFont="1" applyFill="1" applyBorder="1">
      <alignment/>
      <protection/>
    </xf>
    <xf numFmtId="4" fontId="22" fillId="0" borderId="24" xfId="47" applyNumberFormat="1" applyFont="1" applyFill="1" applyBorder="1" applyAlignment="1" applyProtection="1">
      <alignment/>
      <protection/>
    </xf>
    <xf numFmtId="4" fontId="22" fillId="0" borderId="30" xfId="47" applyNumberFormat="1" applyFont="1" applyFill="1" applyBorder="1" applyAlignment="1" applyProtection="1">
      <alignment/>
      <protection/>
    </xf>
    <xf numFmtId="0" fontId="13" fillId="0" borderId="12" xfId="47" applyFont="1" applyFill="1" applyBorder="1">
      <alignment/>
      <protection/>
    </xf>
    <xf numFmtId="0" fontId="13" fillId="0" borderId="43" xfId="47" applyFont="1" applyFill="1" applyBorder="1">
      <alignment/>
      <protection/>
    </xf>
    <xf numFmtId="4" fontId="22" fillId="0" borderId="44" xfId="47" applyNumberFormat="1" applyFont="1" applyFill="1" applyBorder="1" applyAlignment="1" applyProtection="1">
      <alignment/>
      <protection locked="0"/>
    </xf>
    <xf numFmtId="4" fontId="22" fillId="0" borderId="45" xfId="47" applyNumberFormat="1" applyFont="1" applyFill="1" applyBorder="1" applyProtection="1">
      <alignment/>
      <protection locked="0"/>
    </xf>
    <xf numFmtId="0" fontId="11" fillId="0" borderId="32" xfId="47" applyFont="1" applyFill="1" applyBorder="1" applyAlignment="1">
      <alignment horizontal="left"/>
      <protection/>
    </xf>
    <xf numFmtId="0" fontId="11" fillId="0" borderId="33" xfId="47" applyFont="1" applyFill="1" applyBorder="1">
      <alignment/>
      <protection/>
    </xf>
    <xf numFmtId="0" fontId="24" fillId="0" borderId="33" xfId="47" applyFont="1" applyFill="1" applyBorder="1">
      <alignment/>
      <protection/>
    </xf>
    <xf numFmtId="4" fontId="6" fillId="0" borderId="34" xfId="47" applyNumberFormat="1" applyFont="1" applyFill="1" applyBorder="1" applyAlignment="1" applyProtection="1">
      <alignment/>
      <protection/>
    </xf>
    <xf numFmtId="4" fontId="6" fillId="0" borderId="35" xfId="47" applyNumberFormat="1" applyFont="1" applyFill="1" applyBorder="1" applyAlignment="1" applyProtection="1">
      <alignment/>
      <protection/>
    </xf>
    <xf numFmtId="0" fontId="3" fillId="0" borderId="32" xfId="47" applyFont="1" applyFill="1" applyBorder="1" applyAlignment="1">
      <alignment horizontal="left"/>
      <protection/>
    </xf>
    <xf numFmtId="0" fontId="13" fillId="0" borderId="33" xfId="47" applyFont="1" applyFill="1" applyBorder="1">
      <alignment/>
      <protection/>
    </xf>
    <xf numFmtId="0" fontId="11" fillId="0" borderId="33" xfId="47" applyFont="1" applyFill="1" applyBorder="1">
      <alignment/>
      <protection/>
    </xf>
    <xf numFmtId="0" fontId="3" fillId="0" borderId="18" xfId="47" applyFont="1" applyFill="1" applyBorder="1" applyAlignment="1">
      <alignment horizontal="left"/>
      <protection/>
    </xf>
    <xf numFmtId="0" fontId="3" fillId="0" borderId="0" xfId="47" applyFont="1" applyFill="1" applyBorder="1" applyAlignment="1">
      <alignment/>
      <protection/>
    </xf>
    <xf numFmtId="0" fontId="11" fillId="0" borderId="0" xfId="47" applyFont="1" applyFill="1" applyBorder="1" applyAlignment="1">
      <alignment horizontal="left"/>
      <protection/>
    </xf>
    <xf numFmtId="4" fontId="2" fillId="0" borderId="44" xfId="47" applyNumberFormat="1" applyFont="1" applyFill="1" applyBorder="1" applyAlignment="1" applyProtection="1">
      <alignment/>
      <protection locked="0"/>
    </xf>
    <xf numFmtId="4" fontId="2" fillId="0" borderId="45" xfId="4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0" fontId="3" fillId="0" borderId="33" xfId="47" applyFont="1" applyFill="1" applyBorder="1" applyAlignment="1">
      <alignment/>
      <protection/>
    </xf>
    <xf numFmtId="0" fontId="11" fillId="0" borderId="0" xfId="47" applyFont="1" applyFill="1" applyBorder="1" applyAlignment="1">
      <alignment/>
      <protection/>
    </xf>
    <xf numFmtId="0" fontId="11" fillId="0" borderId="0" xfId="47" applyFont="1" applyFill="1" applyBorder="1" applyAlignment="1">
      <alignment horizontal="left"/>
      <protection/>
    </xf>
    <xf numFmtId="0" fontId="11" fillId="0" borderId="17" xfId="47" applyFont="1" applyFill="1" applyBorder="1" applyAlignment="1">
      <alignment horizontal="left"/>
      <protection/>
    </xf>
    <xf numFmtId="0" fontId="11" fillId="0" borderId="12" xfId="47" applyFont="1" applyFill="1" applyBorder="1">
      <alignment/>
      <protection/>
    </xf>
    <xf numFmtId="0" fontId="11" fillId="0" borderId="12" xfId="47" applyFont="1" applyFill="1" applyBorder="1" applyAlignment="1">
      <alignment/>
      <protection/>
    </xf>
    <xf numFmtId="0" fontId="11" fillId="0" borderId="12" xfId="47" applyFont="1" applyFill="1" applyBorder="1" applyAlignment="1">
      <alignment horizontal="left"/>
      <protection/>
    </xf>
    <xf numFmtId="4" fontId="6" fillId="0" borderId="46" xfId="47" applyNumberFormat="1" applyFont="1" applyFill="1" applyBorder="1" applyAlignment="1" applyProtection="1">
      <alignment/>
      <protection locked="0"/>
    </xf>
    <xf numFmtId="4" fontId="6" fillId="0" borderId="25" xfId="47" applyNumberFormat="1" applyFont="1" applyFill="1" applyBorder="1" applyProtection="1">
      <alignment/>
      <protection locked="0"/>
    </xf>
    <xf numFmtId="0" fontId="13" fillId="0" borderId="17" xfId="47" applyFont="1" applyFill="1" applyBorder="1" applyAlignment="1">
      <alignment horizontal="left"/>
      <protection/>
    </xf>
    <xf numFmtId="4" fontId="6" fillId="0" borderId="24" xfId="47" applyNumberFormat="1" applyFont="1" applyFill="1" applyBorder="1" applyAlignment="1" applyProtection="1">
      <alignment/>
      <protection/>
    </xf>
    <xf numFmtId="4" fontId="6" fillId="0" borderId="30" xfId="47" applyNumberFormat="1" applyFont="1" applyFill="1" applyBorder="1" applyAlignment="1" applyProtection="1">
      <alignment/>
      <protection/>
    </xf>
    <xf numFmtId="49" fontId="3" fillId="0" borderId="0" xfId="47" applyNumberFormat="1" applyFont="1" applyFill="1" applyBorder="1" applyAlignment="1">
      <alignment horizontal="left"/>
      <protection/>
    </xf>
    <xf numFmtId="172" fontId="3" fillId="0" borderId="0" xfId="47" applyNumberFormat="1" applyFont="1" applyFill="1" applyBorder="1">
      <alignment/>
      <protection/>
    </xf>
    <xf numFmtId="0" fontId="3" fillId="0" borderId="16" xfId="47" applyFont="1" applyFill="1" applyBorder="1" applyAlignment="1">
      <alignment horizontal="left"/>
      <protection/>
    </xf>
    <xf numFmtId="0" fontId="3" fillId="0" borderId="11" xfId="47" applyFont="1" applyFill="1" applyBorder="1">
      <alignment/>
      <protection/>
    </xf>
    <xf numFmtId="4" fontId="6" fillId="0" borderId="26" xfId="47" applyNumberFormat="1" applyFont="1" applyFill="1" applyBorder="1" applyAlignment="1" applyProtection="1">
      <alignment/>
      <protection locked="0"/>
    </xf>
    <xf numFmtId="4" fontId="6" fillId="0" borderId="27" xfId="47" applyNumberFormat="1" applyFont="1" applyFill="1" applyBorder="1" applyAlignment="1" applyProtection="1">
      <alignment/>
      <protection/>
    </xf>
    <xf numFmtId="4" fontId="6" fillId="32" borderId="41" xfId="47" applyNumberFormat="1" applyFont="1" applyFill="1" applyBorder="1" applyAlignment="1" applyProtection="1">
      <alignment/>
      <protection/>
    </xf>
    <xf numFmtId="49" fontId="11" fillId="0" borderId="0" xfId="47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172" fontId="11" fillId="0" borderId="0" xfId="47" applyNumberFormat="1" applyFont="1" applyFill="1" applyBorder="1">
      <alignment/>
      <protection/>
    </xf>
    <xf numFmtId="4" fontId="6" fillId="32" borderId="46" xfId="47" applyNumberFormat="1" applyFont="1" applyFill="1" applyBorder="1" applyAlignment="1" applyProtection="1">
      <alignment/>
      <protection/>
    </xf>
    <xf numFmtId="0" fontId="3" fillId="0" borderId="47" xfId="47" applyFont="1" applyFill="1" applyBorder="1" applyAlignment="1">
      <alignment horizontal="left"/>
      <protection/>
    </xf>
    <xf numFmtId="0" fontId="3" fillId="0" borderId="48" xfId="47" applyFont="1" applyFill="1" applyBorder="1">
      <alignment/>
      <protection/>
    </xf>
    <xf numFmtId="4" fontId="6" fillId="0" borderId="49" xfId="47" applyNumberFormat="1" applyFont="1" applyFill="1" applyBorder="1" applyAlignment="1" applyProtection="1">
      <alignment/>
      <protection/>
    </xf>
    <xf numFmtId="4" fontId="11" fillId="0" borderId="15" xfId="47" applyNumberFormat="1" applyFont="1" applyFill="1" applyBorder="1" applyAlignment="1" applyProtection="1">
      <alignment/>
      <protection/>
    </xf>
    <xf numFmtId="4" fontId="11" fillId="32" borderId="41" xfId="47" applyNumberFormat="1" applyFont="1" applyFill="1" applyBorder="1" applyAlignment="1">
      <alignment/>
      <protection/>
    </xf>
    <xf numFmtId="4" fontId="11" fillId="32" borderId="41" xfId="47" applyNumberFormat="1" applyFont="1" applyFill="1" applyBorder="1" applyAlignment="1">
      <alignment/>
      <protection/>
    </xf>
    <xf numFmtId="4" fontId="11" fillId="32" borderId="29" xfId="47" applyNumberFormat="1" applyFont="1" applyFill="1" applyBorder="1" applyAlignment="1">
      <alignment/>
      <protection/>
    </xf>
    <xf numFmtId="4" fontId="6" fillId="32" borderId="10" xfId="47" applyNumberFormat="1" applyFont="1" applyFill="1" applyBorder="1" applyProtection="1">
      <alignment/>
      <protection locked="0"/>
    </xf>
    <xf numFmtId="4" fontId="6" fillId="0" borderId="50" xfId="47" applyNumberFormat="1" applyFont="1" applyFill="1" applyBorder="1" applyAlignment="1" applyProtection="1">
      <alignment/>
      <protection locked="0"/>
    </xf>
    <xf numFmtId="4" fontId="6" fillId="0" borderId="51" xfId="47" applyNumberFormat="1" applyFont="1" applyFill="1" applyBorder="1" applyAlignment="1" applyProtection="1">
      <alignment/>
      <protection/>
    </xf>
    <xf numFmtId="4" fontId="11" fillId="32" borderId="29" xfId="47" applyNumberFormat="1" applyFont="1" applyFill="1" applyBorder="1" applyAlignment="1" applyProtection="1">
      <alignment/>
      <protection locked="0"/>
    </xf>
    <xf numFmtId="0" fontId="3" fillId="0" borderId="18" xfId="47" applyFont="1" applyFill="1" applyBorder="1" applyAlignment="1" applyProtection="1">
      <alignment horizontal="left"/>
      <protection locked="0"/>
    </xf>
    <xf numFmtId="0" fontId="11" fillId="0" borderId="0" xfId="47" applyFont="1" applyFill="1" applyBorder="1" applyProtection="1">
      <alignment/>
      <protection locked="0"/>
    </xf>
    <xf numFmtId="0" fontId="3" fillId="0" borderId="19" xfId="47" applyFont="1" applyBorder="1" applyAlignment="1">
      <alignment horizontal="left"/>
      <protection/>
    </xf>
    <xf numFmtId="0" fontId="3" fillId="0" borderId="14" xfId="47" applyFont="1" applyBorder="1">
      <alignment/>
      <protection/>
    </xf>
    <xf numFmtId="0" fontId="3" fillId="0" borderId="20" xfId="47" applyFont="1" applyBorder="1">
      <alignment/>
      <protection/>
    </xf>
    <xf numFmtId="0" fontId="3" fillId="0" borderId="18" xfId="47" applyFont="1" applyBorder="1" applyAlignment="1">
      <alignment horizontal="left"/>
      <protection/>
    </xf>
    <xf numFmtId="0" fontId="3" fillId="0" borderId="0" xfId="47" applyFont="1" applyBorder="1">
      <alignment/>
      <protection/>
    </xf>
    <xf numFmtId="0" fontId="3" fillId="0" borderId="23" xfId="47" applyFont="1" applyBorder="1">
      <alignment/>
      <protection/>
    </xf>
    <xf numFmtId="4" fontId="6" fillId="0" borderId="41" xfId="47" applyNumberFormat="1" applyFont="1" applyFill="1" applyBorder="1" applyProtection="1">
      <alignment/>
      <protection locked="0"/>
    </xf>
    <xf numFmtId="0" fontId="3" fillId="0" borderId="12" xfId="47" applyFont="1" applyBorder="1">
      <alignment/>
      <protection/>
    </xf>
    <xf numFmtId="4" fontId="6" fillId="0" borderId="46" xfId="47" applyNumberFormat="1" applyFont="1" applyFill="1" applyBorder="1" applyProtection="1">
      <alignment/>
      <protection locked="0"/>
    </xf>
    <xf numFmtId="4" fontId="22" fillId="0" borderId="27" xfId="47" applyNumberFormat="1" applyFont="1" applyFill="1" applyBorder="1" applyProtection="1">
      <alignment/>
      <protection/>
    </xf>
    <xf numFmtId="0" fontId="3" fillId="0" borderId="20" xfId="47" applyFont="1" applyFill="1" applyBorder="1">
      <alignment/>
      <protection/>
    </xf>
    <xf numFmtId="4" fontId="6" fillId="0" borderId="28" xfId="47" applyNumberFormat="1" applyFont="1" applyFill="1" applyBorder="1" applyProtection="1">
      <alignment/>
      <protection/>
    </xf>
    <xf numFmtId="0" fontId="3" fillId="0" borderId="52" xfId="47" applyFont="1" applyFill="1" applyBorder="1">
      <alignment/>
      <protection/>
    </xf>
    <xf numFmtId="4" fontId="6" fillId="0" borderId="53" xfId="47" applyNumberFormat="1" applyFont="1" applyFill="1" applyBorder="1" applyAlignment="1" applyProtection="1">
      <alignment/>
      <protection locked="0"/>
    </xf>
    <xf numFmtId="4" fontId="6" fillId="0" borderId="54" xfId="47" applyNumberFormat="1" applyFont="1" applyFill="1" applyBorder="1" applyProtection="1">
      <alignment/>
      <protection/>
    </xf>
    <xf numFmtId="4" fontId="6" fillId="32" borderId="44" xfId="47" applyNumberFormat="1" applyFont="1" applyFill="1" applyBorder="1" applyAlignment="1" applyProtection="1">
      <alignment/>
      <protection/>
    </xf>
    <xf numFmtId="4" fontId="6" fillId="0" borderId="45" xfId="47" applyNumberFormat="1" applyFont="1" applyFill="1" applyBorder="1" applyProtection="1">
      <alignment/>
      <protection locked="0"/>
    </xf>
    <xf numFmtId="4" fontId="6" fillId="0" borderId="39" xfId="47" applyNumberFormat="1" applyFont="1" applyFill="1" applyBorder="1" applyProtection="1">
      <alignment/>
      <protection/>
    </xf>
    <xf numFmtId="4" fontId="6" fillId="0" borderId="54" xfId="47" applyNumberFormat="1" applyFont="1" applyFill="1" applyBorder="1" applyProtection="1">
      <alignment/>
      <protection/>
    </xf>
    <xf numFmtId="49" fontId="3" fillId="0" borderId="42" xfId="47" applyNumberFormat="1" applyFont="1" applyFill="1" applyBorder="1" applyAlignment="1">
      <alignment horizontal="left"/>
      <protection/>
    </xf>
    <xf numFmtId="4" fontId="6" fillId="0" borderId="50" xfId="47" applyNumberFormat="1" applyFont="1" applyFill="1" applyBorder="1" applyProtection="1">
      <alignment/>
      <protection locked="0"/>
    </xf>
    <xf numFmtId="4" fontId="6" fillId="0" borderId="51" xfId="47" applyNumberFormat="1" applyFont="1" applyFill="1" applyBorder="1" applyProtection="1">
      <alignment/>
      <protection locked="0"/>
    </xf>
    <xf numFmtId="4" fontId="6" fillId="0" borderId="41" xfId="47" applyNumberFormat="1" applyFont="1" applyFill="1" applyBorder="1" applyProtection="1">
      <alignment/>
      <protection/>
    </xf>
    <xf numFmtId="4" fontId="6" fillId="0" borderId="55" xfId="47" applyNumberFormat="1" applyFont="1" applyFill="1" applyBorder="1" applyAlignment="1" applyProtection="1">
      <alignment/>
      <protection/>
    </xf>
    <xf numFmtId="4" fontId="6" fillId="0" borderId="56" xfId="47" applyNumberFormat="1" applyFont="1" applyFill="1" applyBorder="1" applyProtection="1">
      <alignment/>
      <protection locked="0"/>
    </xf>
    <xf numFmtId="0" fontId="3" fillId="0" borderId="11" xfId="0" applyFont="1" applyBorder="1" applyAlignment="1">
      <alignment/>
    </xf>
    <xf numFmtId="4" fontId="6" fillId="0" borderId="55" xfId="0" applyNumberFormat="1" applyFont="1" applyBorder="1" applyAlignment="1" applyProtection="1">
      <alignment/>
      <protection/>
    </xf>
    <xf numFmtId="4" fontId="6" fillId="0" borderId="56" xfId="0" applyNumberFormat="1" applyFont="1" applyBorder="1" applyAlignment="1" applyProtection="1">
      <alignment/>
      <protection/>
    </xf>
    <xf numFmtId="4" fontId="6" fillId="0" borderId="41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9" fontId="11" fillId="0" borderId="18" xfId="47" applyNumberFormat="1" applyFont="1" applyFill="1" applyBorder="1" applyAlignment="1">
      <alignment horizontal="left"/>
      <protection/>
    </xf>
    <xf numFmtId="4" fontId="6" fillId="32" borderId="10" xfId="0" applyNumberFormat="1" applyFont="1" applyFill="1" applyBorder="1" applyAlignment="1" applyProtection="1">
      <alignment/>
      <protection locked="0"/>
    </xf>
    <xf numFmtId="4" fontId="6" fillId="0" borderId="41" xfId="0" applyNumberFormat="1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49" fontId="14" fillId="0" borderId="18" xfId="47" applyNumberFormat="1" applyFont="1" applyFill="1" applyBorder="1" applyAlignment="1">
      <alignment horizontal="left"/>
      <protection/>
    </xf>
    <xf numFmtId="0" fontId="14" fillId="0" borderId="12" xfId="47" applyFont="1" applyFill="1" applyBorder="1">
      <alignment/>
      <protection/>
    </xf>
    <xf numFmtId="0" fontId="14" fillId="0" borderId="12" xfId="0" applyFont="1" applyBorder="1" applyAlignment="1">
      <alignment/>
    </xf>
    <xf numFmtId="4" fontId="6" fillId="0" borderId="46" xfId="0" applyNumberFormat="1" applyFont="1" applyBorder="1" applyAlignment="1" applyProtection="1">
      <alignment/>
      <protection locked="0"/>
    </xf>
    <xf numFmtId="4" fontId="6" fillId="0" borderId="25" xfId="0" applyNumberFormat="1" applyFont="1" applyBorder="1" applyAlignment="1" applyProtection="1">
      <alignment/>
      <protection locked="0"/>
    </xf>
    <xf numFmtId="4" fontId="22" fillId="0" borderId="55" xfId="47" applyNumberFormat="1" applyFont="1" applyFill="1" applyBorder="1" applyAlignment="1" applyProtection="1" quotePrefix="1">
      <alignment horizontal="left"/>
      <protection locked="0"/>
    </xf>
    <xf numFmtId="4" fontId="22" fillId="0" borderId="56" xfId="47" applyNumberFormat="1" applyFont="1" applyFill="1" applyBorder="1" applyProtection="1">
      <alignment/>
      <protection locked="0"/>
    </xf>
    <xf numFmtId="4" fontId="6" fillId="0" borderId="56" xfId="0" applyNumberFormat="1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4" fontId="25" fillId="0" borderId="41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4" fontId="6" fillId="0" borderId="41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3" fillId="0" borderId="14" xfId="0" applyFont="1" applyBorder="1" applyAlignment="1">
      <alignment/>
    </xf>
    <xf numFmtId="4" fontId="6" fillId="0" borderId="36" xfId="0" applyNumberFormat="1" applyFont="1" applyBorder="1" applyAlignment="1" applyProtection="1">
      <alignment/>
      <protection locked="0"/>
    </xf>
    <xf numFmtId="4" fontId="6" fillId="0" borderId="22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6" fillId="0" borderId="46" xfId="0" applyNumberFormat="1" applyFont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/>
      <protection locked="0"/>
    </xf>
    <xf numFmtId="4" fontId="6" fillId="0" borderId="46" xfId="0" applyNumberFormat="1" applyFont="1" applyFill="1" applyBorder="1" applyAlignment="1" applyProtection="1">
      <alignment/>
      <protection locked="0"/>
    </xf>
    <xf numFmtId="4" fontId="6" fillId="0" borderId="29" xfId="0" applyNumberFormat="1" applyFont="1" applyFill="1" applyBorder="1" applyAlignment="1" applyProtection="1">
      <alignment/>
      <protection locked="0"/>
    </xf>
    <xf numFmtId="0" fontId="13" fillId="0" borderId="16" xfId="47" applyFont="1" applyBorder="1" applyAlignment="1">
      <alignment horizontal="left"/>
      <protection/>
    </xf>
    <xf numFmtId="49" fontId="13" fillId="0" borderId="11" xfId="47" applyNumberFormat="1" applyFont="1" applyBorder="1" applyAlignment="1">
      <alignment horizontal="left"/>
      <protection/>
    </xf>
    <xf numFmtId="0" fontId="13" fillId="0" borderId="11" xfId="47" applyFont="1" applyBorder="1">
      <alignment/>
      <protection/>
    </xf>
    <xf numFmtId="0" fontId="13" fillId="0" borderId="31" xfId="47" applyFont="1" applyBorder="1">
      <alignment/>
      <protection/>
    </xf>
    <xf numFmtId="172" fontId="13" fillId="0" borderId="11" xfId="47" applyNumberFormat="1" applyFont="1" applyFill="1" applyBorder="1">
      <alignment/>
      <protection/>
    </xf>
    <xf numFmtId="4" fontId="22" fillId="0" borderId="26" xfId="47" applyNumberFormat="1" applyFont="1" applyFill="1" applyBorder="1" applyAlignment="1" applyProtection="1">
      <alignment wrapText="1"/>
      <protection locked="0"/>
    </xf>
    <xf numFmtId="4" fontId="22" fillId="0" borderId="27" xfId="47" applyNumberFormat="1" applyFont="1" applyFill="1" applyBorder="1" applyAlignment="1" applyProtection="1">
      <alignment wrapText="1"/>
      <protection locked="0"/>
    </xf>
    <xf numFmtId="49" fontId="3" fillId="0" borderId="0" xfId="47" applyNumberFormat="1" applyFont="1" applyBorder="1" applyAlignment="1">
      <alignment horizontal="left"/>
      <protection/>
    </xf>
    <xf numFmtId="0" fontId="11" fillId="0" borderId="0" xfId="47" applyFont="1" applyBorder="1">
      <alignment/>
      <protection/>
    </xf>
    <xf numFmtId="0" fontId="19" fillId="0" borderId="0" xfId="0" applyFont="1" applyAlignment="1">
      <alignment/>
    </xf>
    <xf numFmtId="0" fontId="14" fillId="0" borderId="18" xfId="47" applyFont="1" applyBorder="1" applyAlignment="1">
      <alignment horizontal="left"/>
      <protection/>
    </xf>
    <xf numFmtId="49" fontId="14" fillId="0" borderId="0" xfId="47" applyNumberFormat="1" applyFont="1" applyBorder="1" applyAlignment="1">
      <alignment horizontal="left"/>
      <protection/>
    </xf>
    <xf numFmtId="0" fontId="14" fillId="0" borderId="0" xfId="47" applyFont="1" applyBorder="1">
      <alignment/>
      <protection/>
    </xf>
    <xf numFmtId="0" fontId="11" fillId="0" borderId="23" xfId="47" applyFont="1" applyBorder="1">
      <alignment/>
      <protection/>
    </xf>
    <xf numFmtId="172" fontId="14" fillId="0" borderId="0" xfId="47" applyNumberFormat="1" applyFont="1" applyFill="1" applyBorder="1">
      <alignment/>
      <protection/>
    </xf>
    <xf numFmtId="0" fontId="3" fillId="0" borderId="42" xfId="47" applyFont="1" applyBorder="1" applyAlignment="1">
      <alignment horizontal="left"/>
      <protection/>
    </xf>
    <xf numFmtId="49" fontId="3" fillId="0" borderId="43" xfId="47" applyNumberFormat="1" applyFont="1" applyBorder="1" applyAlignment="1">
      <alignment horizontal="left"/>
      <protection/>
    </xf>
    <xf numFmtId="0" fontId="3" fillId="0" borderId="43" xfId="47" applyFont="1" applyBorder="1">
      <alignment/>
      <protection/>
    </xf>
    <xf numFmtId="172" fontId="3" fillId="0" borderId="43" xfId="47" applyNumberFormat="1" applyFont="1" applyFill="1" applyBorder="1">
      <alignment/>
      <protection/>
    </xf>
    <xf numFmtId="0" fontId="3" fillId="0" borderId="38" xfId="47" applyFont="1" applyBorder="1">
      <alignment/>
      <protection/>
    </xf>
    <xf numFmtId="4" fontId="6" fillId="0" borderId="39" xfId="47" applyNumberFormat="1" applyFont="1" applyFill="1" applyBorder="1" applyAlignment="1" applyProtection="1">
      <alignment/>
      <protection/>
    </xf>
    <xf numFmtId="4" fontId="6" fillId="0" borderId="10" xfId="47" applyNumberFormat="1" applyFont="1" applyFill="1" applyBorder="1" applyProtection="1">
      <alignment/>
      <protection/>
    </xf>
    <xf numFmtId="0" fontId="11" fillId="0" borderId="0" xfId="47" applyFont="1" applyBorder="1" applyAlignment="1">
      <alignment horizontal="left"/>
      <protection/>
    </xf>
    <xf numFmtId="0" fontId="3" fillId="0" borderId="17" xfId="47" applyFont="1" applyBorder="1" applyAlignment="1">
      <alignment horizontal="left"/>
      <protection/>
    </xf>
    <xf numFmtId="49" fontId="3" fillId="0" borderId="12" xfId="47" applyNumberFormat="1" applyFont="1" applyBorder="1" applyAlignment="1">
      <alignment horizontal="left"/>
      <protection/>
    </xf>
    <xf numFmtId="0" fontId="3" fillId="0" borderId="13" xfId="47" applyFont="1" applyBorder="1">
      <alignment/>
      <protection/>
    </xf>
    <xf numFmtId="172" fontId="3" fillId="0" borderId="12" xfId="47" applyNumberFormat="1" applyFont="1" applyFill="1" applyBorder="1">
      <alignment/>
      <protection/>
    </xf>
    <xf numFmtId="0" fontId="10" fillId="0" borderId="0" xfId="47" applyFont="1" applyBorder="1" applyAlignment="1">
      <alignment horizontal="left"/>
      <protection/>
    </xf>
    <xf numFmtId="49" fontId="15" fillId="0" borderId="0" xfId="47" applyNumberFormat="1" applyFont="1" applyBorder="1" applyAlignment="1">
      <alignment horizontal="left"/>
      <protection/>
    </xf>
    <xf numFmtId="0" fontId="15" fillId="0" borderId="0" xfId="47" applyFont="1" applyBorder="1">
      <alignment/>
      <protection/>
    </xf>
    <xf numFmtId="172" fontId="15" fillId="0" borderId="0" xfId="47" applyNumberFormat="1" applyFont="1" applyFill="1" applyBorder="1">
      <alignment/>
      <protection/>
    </xf>
    <xf numFmtId="3" fontId="26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4" fontId="2" fillId="0" borderId="23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4" fontId="27" fillId="0" borderId="23" xfId="0" applyNumberFormat="1" applyFont="1" applyFill="1" applyBorder="1" applyAlignment="1">
      <alignment/>
    </xf>
    <xf numFmtId="0" fontId="2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 locked="0"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4" fontId="9" fillId="0" borderId="0" xfId="47" applyNumberFormat="1" applyFont="1" applyFill="1" applyBorder="1">
      <alignment/>
      <protection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3" fontId="11" fillId="0" borderId="0" xfId="46" applyNumberFormat="1" applyFont="1" applyBorder="1" applyAlignment="1" applyProtection="1">
      <alignment/>
      <protection locked="0"/>
    </xf>
    <xf numFmtId="3" fontId="11" fillId="0" borderId="0" xfId="46" applyNumberFormat="1" applyFont="1" applyBorder="1" applyProtection="1">
      <alignment/>
      <protection locked="0"/>
    </xf>
    <xf numFmtId="3" fontId="3" fillId="0" borderId="0" xfId="46" applyNumberFormat="1" applyFont="1">
      <alignment/>
      <protection/>
    </xf>
    <xf numFmtId="3" fontId="11" fillId="0" borderId="21" xfId="48" applyNumberFormat="1" applyFont="1" applyFill="1" applyBorder="1" applyAlignment="1" applyProtection="1">
      <alignment horizontal="left"/>
      <protection locked="0"/>
    </xf>
    <xf numFmtId="3" fontId="11" fillId="0" borderId="14" xfId="48" applyNumberFormat="1" applyFont="1" applyFill="1" applyBorder="1" applyProtection="1">
      <alignment/>
      <protection locked="0"/>
    </xf>
    <xf numFmtId="3" fontId="11" fillId="0" borderId="24" xfId="48" applyNumberFormat="1" applyFont="1" applyBorder="1" applyAlignment="1" applyProtection="1">
      <alignment horizontal="right"/>
      <protection locked="0"/>
    </xf>
    <xf numFmtId="3" fontId="11" fillId="0" borderId="25" xfId="48" applyNumberFormat="1" applyFont="1" applyBorder="1" applyAlignment="1" applyProtection="1">
      <alignment horizontal="right"/>
      <protection locked="0"/>
    </xf>
    <xf numFmtId="3" fontId="11" fillId="0" borderId="26" xfId="48" applyNumberFormat="1" applyFont="1" applyFill="1" applyBorder="1" applyAlignment="1" applyProtection="1">
      <alignment wrapText="1"/>
      <protection locked="0"/>
    </xf>
    <xf numFmtId="3" fontId="11" fillId="0" borderId="27" xfId="48" applyNumberFormat="1" applyFont="1" applyFill="1" applyBorder="1" applyAlignment="1" applyProtection="1">
      <alignment wrapText="1"/>
      <protection locked="0"/>
    </xf>
    <xf numFmtId="3" fontId="12" fillId="0" borderId="21" xfId="48" applyNumberFormat="1" applyFont="1" applyFill="1" applyBorder="1" applyAlignment="1" applyProtection="1">
      <alignment/>
      <protection/>
    </xf>
    <xf numFmtId="3" fontId="12" fillId="0" borderId="26" xfId="48" applyNumberFormat="1" applyFont="1" applyFill="1" applyBorder="1" applyAlignment="1" applyProtection="1">
      <alignment/>
      <protection/>
    </xf>
    <xf numFmtId="3" fontId="12" fillId="0" borderId="27" xfId="48" applyNumberFormat="1" applyFont="1" applyFill="1" applyBorder="1" applyAlignment="1" applyProtection="1">
      <alignment/>
      <protection/>
    </xf>
    <xf numFmtId="3" fontId="9" fillId="0" borderId="29" xfId="48" applyNumberFormat="1" applyFont="1" applyFill="1" applyBorder="1" applyAlignment="1" applyProtection="1">
      <alignment/>
      <protection locked="0"/>
    </xf>
    <xf numFmtId="3" fontId="6" fillId="0" borderId="15" xfId="47" applyNumberFormat="1" applyFont="1" applyFill="1" applyBorder="1" applyProtection="1">
      <alignment/>
      <protection locked="0"/>
    </xf>
    <xf numFmtId="3" fontId="9" fillId="0" borderId="15" xfId="48" applyNumberFormat="1" applyFont="1" applyFill="1" applyBorder="1" applyProtection="1">
      <alignment/>
      <protection locked="0"/>
    </xf>
    <xf numFmtId="3" fontId="9" fillId="0" borderId="24" xfId="48" applyNumberFormat="1" applyFont="1" applyFill="1" applyBorder="1" applyAlignment="1" applyProtection="1">
      <alignment/>
      <protection locked="0"/>
    </xf>
    <xf numFmtId="3" fontId="9" fillId="0" borderId="30" xfId="48" applyNumberFormat="1" applyFont="1" applyFill="1" applyBorder="1" applyProtection="1">
      <alignment/>
      <protection locked="0"/>
    </xf>
    <xf numFmtId="3" fontId="12" fillId="0" borderId="57" xfId="48" applyNumberFormat="1" applyFont="1" applyFill="1" applyBorder="1" applyAlignment="1" applyProtection="1">
      <alignment/>
      <protection/>
    </xf>
    <xf numFmtId="3" fontId="9" fillId="0" borderId="36" xfId="48" applyNumberFormat="1" applyFont="1" applyFill="1" applyBorder="1" applyAlignment="1" applyProtection="1">
      <alignment/>
      <protection/>
    </xf>
    <xf numFmtId="3" fontId="9" fillId="0" borderId="10" xfId="48" applyNumberFormat="1" applyFont="1" applyFill="1" applyBorder="1" applyAlignment="1" applyProtection="1">
      <alignment/>
      <protection/>
    </xf>
    <xf numFmtId="3" fontId="9" fillId="0" borderId="41" xfId="48" applyNumberFormat="1" applyFont="1" applyFill="1" applyBorder="1" applyAlignment="1" applyProtection="1">
      <alignment/>
      <protection locked="0"/>
    </xf>
    <xf numFmtId="3" fontId="9" fillId="0" borderId="15" xfId="48" applyNumberFormat="1" applyFont="1" applyFill="1" applyBorder="1" applyAlignment="1" applyProtection="1">
      <alignment/>
      <protection/>
    </xf>
    <xf numFmtId="3" fontId="9" fillId="0" borderId="46" xfId="48" applyNumberFormat="1" applyFont="1" applyFill="1" applyBorder="1" applyAlignment="1" applyProtection="1">
      <alignment/>
      <protection/>
    </xf>
    <xf numFmtId="3" fontId="9" fillId="0" borderId="30" xfId="48" applyNumberFormat="1" applyFont="1" applyFill="1" applyBorder="1" applyAlignment="1" applyProtection="1">
      <alignment/>
      <protection/>
    </xf>
    <xf numFmtId="3" fontId="9" fillId="0" borderId="29" xfId="48" applyNumberFormat="1" applyFont="1" applyFill="1" applyBorder="1" applyProtection="1">
      <alignment/>
      <protection locked="0"/>
    </xf>
    <xf numFmtId="3" fontId="12" fillId="0" borderId="24" xfId="48" applyNumberFormat="1" applyFont="1" applyFill="1" applyBorder="1" applyAlignment="1" applyProtection="1">
      <alignment/>
      <protection/>
    </xf>
    <xf numFmtId="3" fontId="12" fillId="0" borderId="30" xfId="48" applyNumberFormat="1" applyFont="1" applyFill="1" applyBorder="1" applyAlignment="1" applyProtection="1">
      <alignment/>
      <protection/>
    </xf>
    <xf numFmtId="3" fontId="9" fillId="0" borderId="21" xfId="48" applyNumberFormat="1" applyFont="1" applyFill="1" applyBorder="1" applyAlignment="1" applyProtection="1">
      <alignment/>
      <protection locked="0"/>
    </xf>
    <xf numFmtId="3" fontId="9" fillId="0" borderId="28" xfId="48" applyNumberFormat="1" applyFont="1" applyFill="1" applyBorder="1" applyProtection="1">
      <alignment/>
      <protection locked="0"/>
    </xf>
    <xf numFmtId="3" fontId="9" fillId="0" borderId="29" xfId="48" applyNumberFormat="1" applyFont="1" applyFill="1" applyBorder="1" applyAlignment="1" applyProtection="1">
      <alignment/>
      <protection/>
    </xf>
    <xf numFmtId="3" fontId="9" fillId="0" borderId="21" xfId="48" applyNumberFormat="1" applyFont="1" applyFill="1" applyBorder="1" applyAlignment="1" applyProtection="1">
      <alignment/>
      <protection/>
    </xf>
    <xf numFmtId="3" fontId="9" fillId="0" borderId="28" xfId="48" applyNumberFormat="1" applyFont="1" applyFill="1" applyBorder="1" applyAlignment="1" applyProtection="1">
      <alignment/>
      <protection/>
    </xf>
    <xf numFmtId="3" fontId="9" fillId="0" borderId="46" xfId="48" applyNumberFormat="1" applyFont="1" applyFill="1" applyBorder="1" applyAlignment="1">
      <alignment/>
      <protection/>
    </xf>
    <xf numFmtId="3" fontId="3" fillId="0" borderId="55" xfId="46" applyNumberFormat="1" applyFont="1" applyFill="1" applyBorder="1">
      <alignment/>
      <protection/>
    </xf>
    <xf numFmtId="3" fontId="3" fillId="0" borderId="55" xfId="46" applyNumberFormat="1" applyFont="1" applyBorder="1">
      <alignment/>
      <protection/>
    </xf>
    <xf numFmtId="3" fontId="3" fillId="0" borderId="56" xfId="46" applyNumberFormat="1" applyFont="1" applyBorder="1">
      <alignment/>
      <protection/>
    </xf>
    <xf numFmtId="3" fontId="3" fillId="0" borderId="29" xfId="46" applyNumberFormat="1" applyFont="1" applyBorder="1">
      <alignment/>
      <protection/>
    </xf>
    <xf numFmtId="3" fontId="9" fillId="0" borderId="15" xfId="48" applyNumberFormat="1" applyFont="1" applyFill="1" applyBorder="1" applyProtection="1">
      <alignment/>
      <protection/>
    </xf>
    <xf numFmtId="3" fontId="12" fillId="0" borderId="15" xfId="48" applyNumberFormat="1" applyFont="1" applyFill="1" applyBorder="1" applyProtection="1">
      <alignment/>
      <protection/>
    </xf>
    <xf numFmtId="3" fontId="9" fillId="0" borderId="15" xfId="46" applyNumberFormat="1" applyFont="1" applyBorder="1" applyProtection="1">
      <alignment/>
      <protection/>
    </xf>
    <xf numFmtId="3" fontId="3" fillId="0" borderId="26" xfId="46" applyNumberFormat="1" applyFont="1" applyFill="1" applyBorder="1">
      <alignment/>
      <protection/>
    </xf>
    <xf numFmtId="3" fontId="3" fillId="0" borderId="26" xfId="46" applyNumberFormat="1" applyFont="1" applyBorder="1">
      <alignment/>
      <protection/>
    </xf>
    <xf numFmtId="3" fontId="9" fillId="0" borderId="28" xfId="46" applyNumberFormat="1" applyFont="1" applyFill="1" applyBorder="1" applyProtection="1">
      <alignment/>
      <protection locked="0"/>
    </xf>
    <xf numFmtId="3" fontId="3" fillId="0" borderId="24" xfId="46" applyNumberFormat="1" applyFont="1" applyBorder="1">
      <alignment/>
      <protection/>
    </xf>
    <xf numFmtId="3" fontId="9" fillId="0" borderId="30" xfId="46" applyNumberFormat="1" applyFont="1" applyBorder="1" applyProtection="1">
      <alignment/>
      <protection locked="0"/>
    </xf>
    <xf numFmtId="3" fontId="9" fillId="0" borderId="27" xfId="46" applyNumberFormat="1" applyFont="1" applyBorder="1" applyProtection="1">
      <alignment/>
      <protection locked="0"/>
    </xf>
    <xf numFmtId="3" fontId="3" fillId="0" borderId="24" xfId="46" applyNumberFormat="1" applyFont="1" applyFill="1" applyBorder="1">
      <alignment/>
      <protection/>
    </xf>
    <xf numFmtId="3" fontId="9" fillId="0" borderId="30" xfId="46" applyNumberFormat="1" applyFont="1" applyFill="1" applyBorder="1" applyProtection="1">
      <alignment/>
      <protection locked="0"/>
    </xf>
    <xf numFmtId="3" fontId="3" fillId="32" borderId="26" xfId="46" applyNumberFormat="1" applyFont="1" applyFill="1" applyBorder="1">
      <alignment/>
      <protection/>
    </xf>
    <xf numFmtId="3" fontId="9" fillId="32" borderId="27" xfId="46" applyNumberFormat="1" applyFont="1" applyFill="1" applyBorder="1">
      <alignment/>
      <protection/>
    </xf>
    <xf numFmtId="3" fontId="9" fillId="32" borderId="26" xfId="46" applyNumberFormat="1" applyFont="1" applyFill="1" applyBorder="1" applyAlignment="1" applyProtection="1">
      <alignment/>
      <protection locked="0"/>
    </xf>
    <xf numFmtId="3" fontId="9" fillId="32" borderId="56" xfId="46" applyNumberFormat="1" applyFont="1" applyFill="1" applyBorder="1" applyProtection="1">
      <alignment/>
      <protection locked="0"/>
    </xf>
    <xf numFmtId="3" fontId="12" fillId="0" borderId="26" xfId="48" applyNumberFormat="1" applyFont="1" applyFill="1" applyBorder="1" applyAlignment="1" applyProtection="1">
      <alignment wrapText="1"/>
      <protection locked="0"/>
    </xf>
    <xf numFmtId="3" fontId="12" fillId="0" borderId="27" xfId="48" applyNumberFormat="1" applyFont="1" applyFill="1" applyBorder="1" applyAlignment="1" applyProtection="1">
      <alignment wrapText="1"/>
      <protection locked="0"/>
    </xf>
    <xf numFmtId="3" fontId="9" fillId="0" borderId="24" xfId="48" applyNumberFormat="1" applyFont="1" applyFill="1" applyBorder="1" applyAlignment="1" applyProtection="1">
      <alignment/>
      <protection/>
    </xf>
    <xf numFmtId="3" fontId="9" fillId="0" borderId="0" xfId="48" applyNumberFormat="1" applyFont="1" applyFill="1" applyBorder="1" applyAlignment="1" applyProtection="1">
      <alignment/>
      <protection/>
    </xf>
    <xf numFmtId="3" fontId="0" fillId="0" borderId="0" xfId="46" applyNumberFormat="1">
      <alignment/>
      <protection/>
    </xf>
    <xf numFmtId="3" fontId="9" fillId="0" borderId="10" xfId="46" applyNumberFormat="1" applyFont="1" applyBorder="1">
      <alignment/>
      <protection/>
    </xf>
    <xf numFmtId="0" fontId="3" fillId="34" borderId="0" xfId="48" applyFont="1" applyFill="1" applyBorder="1">
      <alignment/>
      <protection/>
    </xf>
    <xf numFmtId="0" fontId="13" fillId="34" borderId="0" xfId="48" applyFont="1" applyFill="1" applyBorder="1">
      <alignment/>
      <protection/>
    </xf>
    <xf numFmtId="3" fontId="12" fillId="34" borderId="26" xfId="48" applyNumberFormat="1" applyFont="1" applyFill="1" applyBorder="1" applyAlignment="1" applyProtection="1">
      <alignment/>
      <protection/>
    </xf>
    <xf numFmtId="4" fontId="6" fillId="0" borderId="58" xfId="0" applyNumberFormat="1" applyFont="1" applyBorder="1" applyAlignment="1" applyProtection="1">
      <alignment/>
      <protection/>
    </xf>
    <xf numFmtId="4" fontId="6" fillId="0" borderId="59" xfId="0" applyNumberFormat="1" applyFont="1" applyBorder="1" applyAlignment="1" applyProtection="1">
      <alignment/>
      <protection/>
    </xf>
    <xf numFmtId="4" fontId="6" fillId="0" borderId="60" xfId="0" applyNumberFormat="1" applyFont="1" applyBorder="1" applyAlignment="1" applyProtection="1">
      <alignment/>
      <protection locked="0"/>
    </xf>
    <xf numFmtId="4" fontId="6" fillId="0" borderId="61" xfId="0" applyNumberFormat="1" applyFont="1" applyBorder="1" applyAlignment="1" applyProtection="1">
      <alignment/>
      <protection locked="0"/>
    </xf>
    <xf numFmtId="4" fontId="6" fillId="35" borderId="61" xfId="0" applyNumberFormat="1" applyFont="1" applyFill="1" applyBorder="1" applyAlignment="1" applyProtection="1">
      <alignment/>
      <protection locked="0"/>
    </xf>
    <xf numFmtId="4" fontId="6" fillId="0" borderId="62" xfId="0" applyNumberFormat="1" applyFont="1" applyBorder="1" applyAlignment="1" applyProtection="1">
      <alignment/>
      <protection locked="0"/>
    </xf>
    <xf numFmtId="4" fontId="6" fillId="0" borderId="63" xfId="0" applyNumberFormat="1" applyFont="1" applyBorder="1" applyAlignment="1" applyProtection="1">
      <alignment/>
      <protection locked="0"/>
    </xf>
    <xf numFmtId="4" fontId="22" fillId="0" borderId="58" xfId="47" applyNumberFormat="1" applyFont="1" applyFill="1" applyBorder="1" applyAlignment="1" applyProtection="1">
      <alignment horizontal="left"/>
      <protection locked="0"/>
    </xf>
    <xf numFmtId="4" fontId="22" fillId="0" borderId="59" xfId="47" applyNumberFormat="1" applyFont="1" applyFill="1" applyBorder="1" applyProtection="1">
      <alignment/>
      <protection locked="0"/>
    </xf>
    <xf numFmtId="4" fontId="6" fillId="0" borderId="59" xfId="0" applyNumberFormat="1" applyFont="1" applyBorder="1" applyAlignment="1" applyProtection="1">
      <alignment/>
      <protection/>
    </xf>
    <xf numFmtId="4" fontId="6" fillId="0" borderId="64" xfId="0" applyNumberFormat="1" applyFont="1" applyBorder="1" applyAlignment="1" applyProtection="1">
      <alignment/>
      <protection/>
    </xf>
    <xf numFmtId="4" fontId="25" fillId="0" borderId="60" xfId="0" applyNumberFormat="1" applyFont="1" applyBorder="1" applyAlignment="1" applyProtection="1">
      <alignment/>
      <protection locked="0"/>
    </xf>
    <xf numFmtId="4" fontId="25" fillId="0" borderId="61" xfId="0" applyNumberFormat="1" applyFont="1" applyBorder="1" applyAlignment="1" applyProtection="1">
      <alignment/>
      <protection locked="0"/>
    </xf>
    <xf numFmtId="4" fontId="6" fillId="0" borderId="60" xfId="0" applyNumberFormat="1" applyFont="1" applyBorder="1" applyAlignment="1" applyProtection="1">
      <alignment/>
      <protection locked="0"/>
    </xf>
    <xf numFmtId="4" fontId="6" fillId="0" borderId="65" xfId="0" applyNumberFormat="1" applyFont="1" applyBorder="1" applyAlignment="1" applyProtection="1">
      <alignment/>
      <protection locked="0"/>
    </xf>
    <xf numFmtId="4" fontId="6" fillId="0" borderId="66" xfId="0" applyNumberFormat="1" applyFont="1" applyBorder="1" applyAlignment="1" applyProtection="1">
      <alignment/>
      <protection locked="0"/>
    </xf>
    <xf numFmtId="4" fontId="6" fillId="0" borderId="62" xfId="0" applyNumberFormat="1" applyFont="1" applyBorder="1" applyAlignment="1" applyProtection="1">
      <alignment/>
      <protection locked="0"/>
    </xf>
    <xf numFmtId="4" fontId="6" fillId="0" borderId="67" xfId="0" applyNumberFormat="1" applyFont="1" applyBorder="1" applyAlignment="1" applyProtection="1">
      <alignment/>
      <protection locked="0"/>
    </xf>
    <xf numFmtId="49" fontId="13" fillId="0" borderId="17" xfId="47" applyNumberFormat="1" applyFont="1" applyFill="1" applyBorder="1" applyAlignment="1">
      <alignment horizontal="left"/>
      <protection/>
    </xf>
    <xf numFmtId="4" fontId="6" fillId="0" borderId="62" xfId="0" applyNumberFormat="1" applyFont="1" applyBorder="1" applyAlignment="1" applyProtection="1">
      <alignment/>
      <protection/>
    </xf>
    <xf numFmtId="4" fontId="6" fillId="0" borderId="63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9" fillId="34" borderId="30" xfId="48" applyNumberFormat="1" applyFont="1" applyFill="1" applyBorder="1" applyAlignment="1" applyProtection="1">
      <alignment/>
      <protection/>
    </xf>
    <xf numFmtId="4" fontId="6" fillId="33" borderId="60" xfId="0" applyNumberFormat="1" applyFont="1" applyFill="1" applyBorder="1" applyAlignment="1" applyProtection="1">
      <alignment/>
      <protection/>
    </xf>
    <xf numFmtId="4" fontId="6" fillId="33" borderId="67" xfId="0" applyNumberFormat="1" applyFont="1" applyFill="1" applyBorder="1" applyAlignment="1" applyProtection="1">
      <alignment/>
      <protection/>
    </xf>
    <xf numFmtId="0" fontId="13" fillId="3" borderId="11" xfId="48" applyFont="1" applyFill="1" applyBorder="1" applyAlignment="1">
      <alignment horizontal="left"/>
      <protection/>
    </xf>
    <xf numFmtId="0" fontId="13" fillId="3" borderId="14" xfId="48" applyFont="1" applyFill="1" applyBorder="1">
      <alignment/>
      <protection/>
    </xf>
    <xf numFmtId="0" fontId="13" fillId="3" borderId="12" xfId="48" applyFont="1" applyFill="1" applyBorder="1" applyAlignment="1">
      <alignment horizontal="left"/>
      <protection/>
    </xf>
    <xf numFmtId="0" fontId="13" fillId="3" borderId="12" xfId="48" applyFont="1" applyFill="1" applyBorder="1">
      <alignment/>
      <protection/>
    </xf>
    <xf numFmtId="0" fontId="13" fillId="3" borderId="11" xfId="46" applyFont="1" applyFill="1" applyBorder="1" applyAlignment="1">
      <alignment horizontal="left"/>
      <protection/>
    </xf>
    <xf numFmtId="0" fontId="3" fillId="3" borderId="11" xfId="46" applyFont="1" applyFill="1" applyBorder="1">
      <alignment/>
      <protection/>
    </xf>
    <xf numFmtId="0" fontId="3" fillId="3" borderId="11" xfId="48" applyFont="1" applyFill="1" applyBorder="1">
      <alignment/>
      <protection/>
    </xf>
    <xf numFmtId="0" fontId="13" fillId="0" borderId="0" xfId="46" applyFont="1">
      <alignment/>
      <protection/>
    </xf>
    <xf numFmtId="10" fontId="13" fillId="0" borderId="0" xfId="46" applyNumberFormat="1" applyFont="1">
      <alignment/>
      <protection/>
    </xf>
    <xf numFmtId="4" fontId="3" fillId="0" borderId="0" xfId="46" applyNumberFormat="1" applyFont="1">
      <alignment/>
      <protection/>
    </xf>
    <xf numFmtId="0" fontId="13" fillId="36" borderId="12" xfId="46" applyFont="1" applyFill="1" applyBorder="1" applyAlignment="1">
      <alignment horizontal="left"/>
      <protection/>
    </xf>
    <xf numFmtId="0" fontId="3" fillId="36" borderId="12" xfId="46" applyFont="1" applyFill="1" applyBorder="1">
      <alignment/>
      <protection/>
    </xf>
    <xf numFmtId="0" fontId="13" fillId="36" borderId="11" xfId="48" applyFont="1" applyFill="1" applyBorder="1" applyAlignment="1">
      <alignment horizontal="left"/>
      <protection/>
    </xf>
    <xf numFmtId="0" fontId="3" fillId="36" borderId="11" xfId="48" applyFont="1" applyFill="1" applyBorder="1">
      <alignment/>
      <protection/>
    </xf>
    <xf numFmtId="0" fontId="13" fillId="0" borderId="0" xfId="46" applyFont="1" applyFill="1" applyProtection="1">
      <alignment/>
      <protection locked="0"/>
    </xf>
    <xf numFmtId="0" fontId="11" fillId="0" borderId="14" xfId="48" applyFont="1" applyFill="1" applyBorder="1">
      <alignment/>
      <protection/>
    </xf>
    <xf numFmtId="0" fontId="13" fillId="37" borderId="12" xfId="46" applyFont="1" applyFill="1" applyBorder="1" applyAlignment="1">
      <alignment horizontal="left"/>
      <protection/>
    </xf>
    <xf numFmtId="0" fontId="13" fillId="37" borderId="11" xfId="48" applyFont="1" applyFill="1" applyBorder="1">
      <alignment/>
      <protection/>
    </xf>
    <xf numFmtId="0" fontId="13" fillId="37" borderId="11" xfId="48" applyFont="1" applyFill="1" applyBorder="1" applyAlignment="1">
      <alignment horizontal="left"/>
      <protection/>
    </xf>
    <xf numFmtId="0" fontId="13" fillId="37" borderId="12" xfId="48" applyFont="1" applyFill="1" applyBorder="1" applyAlignment="1">
      <alignment horizontal="left"/>
      <protection/>
    </xf>
    <xf numFmtId="0" fontId="13" fillId="37" borderId="12" xfId="48" applyFont="1" applyFill="1" applyBorder="1">
      <alignment/>
      <protection/>
    </xf>
    <xf numFmtId="0" fontId="3" fillId="37" borderId="0" xfId="48" applyFont="1" applyFill="1" applyBorder="1">
      <alignment/>
      <protection/>
    </xf>
    <xf numFmtId="0" fontId="3" fillId="37" borderId="0" xfId="48" applyFont="1" applyFill="1" applyBorder="1" applyAlignment="1">
      <alignment/>
      <protection/>
    </xf>
    <xf numFmtId="0" fontId="3" fillId="37" borderId="0" xfId="46" applyFont="1" applyFill="1" applyBorder="1" applyAlignment="1">
      <alignment horizontal="left"/>
      <protection/>
    </xf>
    <xf numFmtId="0" fontId="3" fillId="37" borderId="12" xfId="48" applyFont="1" applyFill="1" applyBorder="1">
      <alignment/>
      <protection/>
    </xf>
    <xf numFmtId="0" fontId="3" fillId="37" borderId="0" xfId="48" applyFont="1" applyFill="1" applyBorder="1" applyAlignment="1">
      <alignment horizontal="left"/>
      <protection/>
    </xf>
    <xf numFmtId="0" fontId="3" fillId="37" borderId="12" xfId="48" applyFont="1" applyFill="1" applyBorder="1" applyAlignment="1">
      <alignment horizontal="left"/>
      <protection/>
    </xf>
    <xf numFmtId="0" fontId="28" fillId="0" borderId="16" xfId="46" applyFont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16" fillId="0" borderId="0" xfId="46" applyFont="1">
      <alignment/>
      <protection/>
    </xf>
    <xf numFmtId="0" fontId="16" fillId="0" borderId="19" xfId="48" applyFont="1" applyFill="1" applyBorder="1" applyAlignment="1" applyProtection="1">
      <alignment horizontal="left"/>
      <protection locked="0"/>
    </xf>
    <xf numFmtId="0" fontId="16" fillId="0" borderId="17" xfId="48" applyFont="1" applyFill="1" applyBorder="1" applyAlignment="1" applyProtection="1">
      <alignment horizontal="left"/>
      <protection locked="0"/>
    </xf>
    <xf numFmtId="0" fontId="16" fillId="0" borderId="16" xfId="46" applyFont="1" applyBorder="1" applyAlignment="1">
      <alignment horizontal="left"/>
      <protection/>
    </xf>
    <xf numFmtId="0" fontId="16" fillId="0" borderId="19" xfId="48" applyFont="1" applyFill="1" applyBorder="1" applyAlignment="1">
      <alignment horizontal="left"/>
      <protection/>
    </xf>
    <xf numFmtId="0" fontId="16" fillId="0" borderId="18" xfId="48" applyFont="1" applyFill="1" applyBorder="1" applyAlignment="1">
      <alignment horizontal="left"/>
      <protection/>
    </xf>
    <xf numFmtId="0" fontId="16" fillId="0" borderId="17" xfId="48" applyFont="1" applyFill="1" applyBorder="1" applyAlignment="1">
      <alignment horizontal="left"/>
      <protection/>
    </xf>
    <xf numFmtId="0" fontId="16" fillId="0" borderId="17" xfId="46" applyFont="1" applyBorder="1" applyAlignment="1">
      <alignment horizontal="left"/>
      <protection/>
    </xf>
    <xf numFmtId="0" fontId="16" fillId="0" borderId="18" xfId="46" applyFont="1" applyBorder="1" applyAlignment="1">
      <alignment horizontal="left"/>
      <protection/>
    </xf>
    <xf numFmtId="0" fontId="16" fillId="0" borderId="16" xfId="48" applyFont="1" applyFill="1" applyBorder="1" applyAlignment="1">
      <alignment horizontal="left"/>
      <protection/>
    </xf>
    <xf numFmtId="0" fontId="9" fillId="0" borderId="17" xfId="48" applyFont="1" applyFill="1" applyBorder="1" applyAlignment="1">
      <alignment horizontal="left"/>
      <protection/>
    </xf>
    <xf numFmtId="0" fontId="16" fillId="0" borderId="18" xfId="46" applyFont="1" applyFill="1" applyBorder="1" applyAlignment="1">
      <alignment horizontal="left"/>
      <protection/>
    </xf>
    <xf numFmtId="49" fontId="16" fillId="0" borderId="19" xfId="48" applyNumberFormat="1" applyFont="1" applyFill="1" applyBorder="1" applyAlignment="1">
      <alignment horizontal="left"/>
      <protection/>
    </xf>
    <xf numFmtId="49" fontId="16" fillId="0" borderId="17" xfId="48" applyNumberFormat="1" applyFont="1" applyFill="1" applyBorder="1" applyAlignment="1">
      <alignment horizontal="left"/>
      <protection/>
    </xf>
    <xf numFmtId="4" fontId="6" fillId="0" borderId="36" xfId="48" applyNumberFormat="1" applyFont="1" applyFill="1" applyBorder="1" applyAlignment="1" applyProtection="1">
      <alignment/>
      <protection/>
    </xf>
    <xf numFmtId="4" fontId="6" fillId="0" borderId="10" xfId="48" applyNumberFormat="1" applyFont="1" applyFill="1" applyBorder="1" applyAlignment="1" applyProtection="1">
      <alignment/>
      <protection/>
    </xf>
    <xf numFmtId="4" fontId="6" fillId="0" borderId="41" xfId="48" applyNumberFormat="1" applyFont="1" applyFill="1" applyBorder="1" applyAlignment="1" applyProtection="1">
      <alignment/>
      <protection locked="0"/>
    </xf>
    <xf numFmtId="4" fontId="22" fillId="0" borderId="23" xfId="48" applyNumberFormat="1" applyFont="1" applyFill="1" applyBorder="1" applyAlignment="1" applyProtection="1">
      <alignment/>
      <protection/>
    </xf>
    <xf numFmtId="4" fontId="2" fillId="0" borderId="46" xfId="46" applyNumberFormat="1" applyFont="1" applyFill="1" applyBorder="1">
      <alignment/>
      <protection/>
    </xf>
    <xf numFmtId="4" fontId="2" fillId="0" borderId="55" xfId="46" applyNumberFormat="1" applyFont="1" applyBorder="1">
      <alignment/>
      <protection/>
    </xf>
    <xf numFmtId="49" fontId="16" fillId="0" borderId="18" xfId="48" applyNumberFormat="1" applyFont="1" applyFill="1" applyBorder="1" applyAlignment="1">
      <alignment horizontal="left"/>
      <protection/>
    </xf>
    <xf numFmtId="4" fontId="6" fillId="0" borderId="41" xfId="46" applyNumberFormat="1" applyFont="1" applyBorder="1" applyAlignment="1" applyProtection="1">
      <alignment/>
      <protection locked="0"/>
    </xf>
    <xf numFmtId="4" fontId="6" fillId="0" borderId="10" xfId="46" applyNumberFormat="1" applyFont="1" applyBorder="1" applyProtection="1">
      <alignment/>
      <protection locked="0"/>
    </xf>
    <xf numFmtId="4" fontId="6" fillId="0" borderId="41" xfId="46" applyNumberFormat="1" applyFont="1" applyBorder="1" applyAlignment="1" applyProtection="1">
      <alignment/>
      <protection/>
    </xf>
    <xf numFmtId="4" fontId="6" fillId="0" borderId="46" xfId="46" applyNumberFormat="1" applyFont="1" applyBorder="1" applyProtection="1">
      <alignment/>
      <protection locked="0"/>
    </xf>
    <xf numFmtId="4" fontId="6" fillId="32" borderId="56" xfId="46" applyNumberFormat="1" applyFont="1" applyFill="1" applyBorder="1" applyProtection="1">
      <alignment/>
      <protection locked="0"/>
    </xf>
    <xf numFmtId="14" fontId="2" fillId="0" borderId="0" xfId="46" applyNumberFormat="1" applyFont="1">
      <alignment/>
      <protection/>
    </xf>
    <xf numFmtId="10" fontId="30" fillId="0" borderId="0" xfId="0" applyNumberFormat="1" applyFont="1" applyFill="1" applyBorder="1" applyAlignment="1">
      <alignment wrapText="1"/>
    </xf>
    <xf numFmtId="4" fontId="2" fillId="0" borderId="0" xfId="46" applyNumberFormat="1" applyFont="1">
      <alignment/>
      <protection/>
    </xf>
    <xf numFmtId="0" fontId="13" fillId="0" borderId="0" xfId="48" applyFont="1" applyFill="1" applyBorder="1" applyAlignment="1">
      <alignment horizontal="left"/>
      <protection/>
    </xf>
    <xf numFmtId="4" fontId="6" fillId="0" borderId="10" xfId="46" applyNumberFormat="1" applyFont="1" applyBorder="1" applyAlignment="1" applyProtection="1">
      <alignment/>
      <protection/>
    </xf>
    <xf numFmtId="49" fontId="3" fillId="0" borderId="18" xfId="47" applyNumberFormat="1" applyFont="1" applyFill="1" applyBorder="1" applyAlignment="1">
      <alignment horizontal="left"/>
      <protection/>
    </xf>
    <xf numFmtId="4" fontId="22" fillId="0" borderId="0" xfId="48" applyNumberFormat="1" applyFont="1" applyFill="1" applyBorder="1" applyAlignment="1" applyProtection="1">
      <alignment/>
      <protection/>
    </xf>
    <xf numFmtId="0" fontId="13" fillId="37" borderId="14" xfId="48" applyFont="1" applyFill="1" applyBorder="1" applyAlignment="1">
      <alignment horizontal="left"/>
      <protection/>
    </xf>
    <xf numFmtId="0" fontId="13" fillId="37" borderId="14" xfId="48" applyFont="1" applyFill="1" applyBorder="1">
      <alignment/>
      <protection/>
    </xf>
    <xf numFmtId="0" fontId="16" fillId="0" borderId="0" xfId="46" applyFont="1" applyBorder="1" applyAlignment="1">
      <alignment horizontal="left"/>
      <protection/>
    </xf>
    <xf numFmtId="4" fontId="6" fillId="0" borderId="0" xfId="48" applyNumberFormat="1" applyFont="1" applyFill="1" applyBorder="1" applyAlignment="1" applyProtection="1">
      <alignment/>
      <protection/>
    </xf>
    <xf numFmtId="4" fontId="11" fillId="0" borderId="55" xfId="48" applyNumberFormat="1" applyFont="1" applyFill="1" applyBorder="1" applyAlignment="1" applyProtection="1">
      <alignment wrapText="1"/>
      <protection locked="0"/>
    </xf>
    <xf numFmtId="4" fontId="22" fillId="0" borderId="36" xfId="48" applyNumberFormat="1" applyFont="1" applyFill="1" applyBorder="1" applyAlignment="1" applyProtection="1">
      <alignment/>
      <protection/>
    </xf>
    <xf numFmtId="4" fontId="22" fillId="0" borderId="55" xfId="48" applyNumberFormat="1" applyFont="1" applyFill="1" applyBorder="1" applyAlignment="1" applyProtection="1">
      <alignment/>
      <protection/>
    </xf>
    <xf numFmtId="4" fontId="6" fillId="0" borderId="23" xfId="48" applyNumberFormat="1" applyFont="1" applyFill="1" applyBorder="1" applyAlignment="1" applyProtection="1">
      <alignment/>
      <protection/>
    </xf>
    <xf numFmtId="4" fontId="22" fillId="0" borderId="46" xfId="48" applyNumberFormat="1" applyFont="1" applyFill="1" applyBorder="1" applyAlignment="1" applyProtection="1">
      <alignment/>
      <protection/>
    </xf>
    <xf numFmtId="4" fontId="6" fillId="0" borderId="41" xfId="48" applyNumberFormat="1" applyFont="1" applyFill="1" applyBorder="1" applyAlignment="1" applyProtection="1">
      <alignment/>
      <protection/>
    </xf>
    <xf numFmtId="4" fontId="6" fillId="0" borderId="36" xfId="48" applyNumberFormat="1" applyFont="1" applyFill="1" applyBorder="1" applyProtection="1">
      <alignment/>
      <protection locked="0"/>
    </xf>
    <xf numFmtId="4" fontId="6" fillId="0" borderId="41" xfId="48" applyNumberFormat="1" applyFont="1" applyFill="1" applyBorder="1" applyProtection="1">
      <alignment/>
      <protection locked="0"/>
    </xf>
    <xf numFmtId="4" fontId="2" fillId="0" borderId="13" xfId="46" applyNumberFormat="1" applyFont="1" applyFill="1" applyBorder="1">
      <alignment/>
      <protection/>
    </xf>
    <xf numFmtId="4" fontId="2" fillId="0" borderId="31" xfId="46" applyNumberFormat="1" applyFont="1" applyBorder="1">
      <alignment/>
      <protection/>
    </xf>
    <xf numFmtId="4" fontId="6" fillId="0" borderId="23" xfId="46" applyNumberFormat="1" applyFont="1" applyBorder="1" applyProtection="1">
      <alignment/>
      <protection locked="0"/>
    </xf>
    <xf numFmtId="4" fontId="6" fillId="0" borderId="13" xfId="46" applyNumberFormat="1" applyFont="1" applyBorder="1" applyProtection="1">
      <alignment/>
      <protection locked="0"/>
    </xf>
    <xf numFmtId="4" fontId="6" fillId="0" borderId="31" xfId="46" applyNumberFormat="1" applyFont="1" applyBorder="1" applyProtection="1">
      <alignment/>
      <protection/>
    </xf>
    <xf numFmtId="4" fontId="6" fillId="0" borderId="23" xfId="46" applyNumberFormat="1" applyFont="1" applyBorder="1" applyAlignment="1" applyProtection="1">
      <alignment/>
      <protection/>
    </xf>
    <xf numFmtId="4" fontId="22" fillId="0" borderId="55" xfId="46" applyNumberFormat="1" applyFont="1" applyBorder="1" applyAlignment="1" applyProtection="1">
      <alignment/>
      <protection/>
    </xf>
    <xf numFmtId="4" fontId="22" fillId="0" borderId="31" xfId="46" applyNumberFormat="1" applyFont="1" applyBorder="1" applyAlignment="1" applyProtection="1">
      <alignment/>
      <protection/>
    </xf>
    <xf numFmtId="4" fontId="22" fillId="0" borderId="31" xfId="46" applyNumberFormat="1" applyFont="1" applyBorder="1" applyProtection="1">
      <alignment/>
      <protection/>
    </xf>
    <xf numFmtId="0" fontId="13" fillId="0" borderId="0" xfId="46" applyFont="1" applyBorder="1">
      <alignment/>
      <protection/>
    </xf>
    <xf numFmtId="4" fontId="22" fillId="0" borderId="41" xfId="46" applyNumberFormat="1" applyFont="1" applyBorder="1" applyAlignment="1" applyProtection="1">
      <alignment/>
      <protection locked="0"/>
    </xf>
    <xf numFmtId="4" fontId="22" fillId="0" borderId="23" xfId="46" applyNumberFormat="1" applyFont="1" applyBorder="1" applyProtection="1">
      <alignment/>
      <protection locked="0"/>
    </xf>
    <xf numFmtId="49" fontId="13" fillId="0" borderId="18" xfId="47" applyNumberFormat="1" applyFont="1" applyFill="1" applyBorder="1" applyAlignment="1">
      <alignment horizontal="left"/>
      <protection/>
    </xf>
    <xf numFmtId="49" fontId="13" fillId="0" borderId="18" xfId="47" applyNumberFormat="1" applyFont="1" applyFill="1" applyBorder="1" applyAlignment="1">
      <alignment horizontal="left"/>
      <protection/>
    </xf>
    <xf numFmtId="0" fontId="24" fillId="0" borderId="0" xfId="48" applyFont="1" applyFill="1" applyBorder="1" applyAlignment="1">
      <alignment horizontal="left"/>
      <protection/>
    </xf>
    <xf numFmtId="0" fontId="24" fillId="0" borderId="0" xfId="46" applyFont="1" applyBorder="1">
      <alignment/>
      <protection/>
    </xf>
    <xf numFmtId="49" fontId="13" fillId="0" borderId="16" xfId="47" applyNumberFormat="1" applyFont="1" applyFill="1" applyBorder="1" applyAlignment="1">
      <alignment horizontal="left"/>
      <protection/>
    </xf>
    <xf numFmtId="0" fontId="13" fillId="0" borderId="11" xfId="46" applyFont="1" applyBorder="1">
      <alignment/>
      <protection/>
    </xf>
    <xf numFmtId="4" fontId="22" fillId="0" borderId="20" xfId="48" applyNumberFormat="1" applyFont="1" applyFill="1" applyBorder="1" applyAlignment="1" applyProtection="1">
      <alignment/>
      <protection/>
    </xf>
    <xf numFmtId="4" fontId="22" fillId="0" borderId="31" xfId="48" applyNumberFormat="1" applyFont="1" applyFill="1" applyBorder="1" applyAlignment="1" applyProtection="1">
      <alignment/>
      <protection/>
    </xf>
    <xf numFmtId="4" fontId="6" fillId="0" borderId="23" xfId="47" applyNumberFormat="1" applyFont="1" applyFill="1" applyBorder="1" applyProtection="1">
      <alignment/>
      <protection locked="0"/>
    </xf>
    <xf numFmtId="4" fontId="22" fillId="0" borderId="13" xfId="48" applyNumberFormat="1" applyFont="1" applyFill="1" applyBorder="1" applyAlignment="1" applyProtection="1">
      <alignment/>
      <protection/>
    </xf>
    <xf numFmtId="4" fontId="6" fillId="0" borderId="20" xfId="48" applyNumberFormat="1" applyFont="1" applyFill="1" applyBorder="1" applyProtection="1">
      <alignment/>
      <protection locked="0"/>
    </xf>
    <xf numFmtId="4" fontId="6" fillId="0" borderId="23" xfId="48" applyNumberFormat="1" applyFont="1" applyFill="1" applyBorder="1" applyProtection="1">
      <alignment/>
      <protection locked="0"/>
    </xf>
    <xf numFmtId="4" fontId="6" fillId="0" borderId="20" xfId="48" applyNumberFormat="1" applyFont="1" applyFill="1" applyBorder="1" applyAlignment="1" applyProtection="1">
      <alignment/>
      <protection/>
    </xf>
    <xf numFmtId="4" fontId="22" fillId="0" borderId="23" xfId="48" applyNumberFormat="1" applyFont="1" applyFill="1" applyBorder="1" applyProtection="1">
      <alignment/>
      <protection/>
    </xf>
    <xf numFmtId="4" fontId="6" fillId="0" borderId="23" xfId="46" applyNumberFormat="1" applyFont="1" applyBorder="1" applyProtection="1">
      <alignment/>
      <protection/>
    </xf>
    <xf numFmtId="4" fontId="6" fillId="0" borderId="13" xfId="48" applyNumberFormat="1" applyFont="1" applyFill="1" applyBorder="1" applyProtection="1">
      <alignment/>
      <protection locked="0"/>
    </xf>
    <xf numFmtId="4" fontId="2" fillId="0" borderId="31" xfId="46" applyNumberFormat="1" applyFont="1" applyFill="1" applyBorder="1">
      <alignment/>
      <protection/>
    </xf>
    <xf numFmtId="4" fontId="6" fillId="0" borderId="20" xfId="46" applyNumberFormat="1" applyFont="1" applyFill="1" applyBorder="1" applyProtection="1">
      <alignment/>
      <protection locked="0"/>
    </xf>
    <xf numFmtId="4" fontId="12" fillId="0" borderId="56" xfId="48" applyNumberFormat="1" applyFont="1" applyFill="1" applyBorder="1" applyAlignment="1" applyProtection="1">
      <alignment wrapText="1"/>
      <protection locked="0"/>
    </xf>
    <xf numFmtId="4" fontId="6" fillId="0" borderId="22" xfId="48" applyNumberFormat="1" applyFont="1" applyFill="1" applyBorder="1" applyAlignment="1" applyProtection="1">
      <alignment/>
      <protection/>
    </xf>
    <xf numFmtId="4" fontId="6" fillId="0" borderId="25" xfId="48" applyNumberFormat="1" applyFont="1" applyFill="1" applyBorder="1" applyProtection="1">
      <alignment/>
      <protection/>
    </xf>
    <xf numFmtId="4" fontId="11" fillId="0" borderId="23" xfId="46" applyNumberFormat="1" applyFont="1" applyBorder="1" applyAlignment="1" applyProtection="1">
      <alignment/>
      <protection locked="0"/>
    </xf>
    <xf numFmtId="4" fontId="3" fillId="0" borderId="23" xfId="46" applyNumberFormat="1" applyFont="1" applyBorder="1">
      <alignment/>
      <protection/>
    </xf>
    <xf numFmtId="4" fontId="11" fillId="0" borderId="36" xfId="48" applyNumberFormat="1" applyFont="1" applyFill="1" applyBorder="1" applyAlignment="1" applyProtection="1">
      <alignment horizontal="left"/>
      <protection locked="0"/>
    </xf>
    <xf numFmtId="4" fontId="11" fillId="0" borderId="46" xfId="48" applyNumberFormat="1" applyFont="1" applyBorder="1" applyAlignment="1" applyProtection="1">
      <alignment horizontal="right"/>
      <protection locked="0"/>
    </xf>
    <xf numFmtId="4" fontId="6" fillId="0" borderId="36" xfId="48" applyNumberFormat="1" applyFont="1" applyFill="1" applyBorder="1" applyAlignment="1" applyProtection="1">
      <alignment/>
      <protection locked="0"/>
    </xf>
    <xf numFmtId="4" fontId="22" fillId="0" borderId="46" xfId="48" applyNumberFormat="1" applyFont="1" applyFill="1" applyBorder="1" applyAlignment="1" applyProtection="1">
      <alignment/>
      <protection locked="0"/>
    </xf>
    <xf numFmtId="4" fontId="22" fillId="0" borderId="41" xfId="48" applyNumberFormat="1" applyFont="1" applyFill="1" applyBorder="1" applyAlignment="1" applyProtection="1">
      <alignment/>
      <protection locked="0"/>
    </xf>
    <xf numFmtId="4" fontId="2" fillId="0" borderId="41" xfId="46" applyNumberFormat="1" applyFont="1" applyBorder="1">
      <alignment/>
      <protection/>
    </xf>
    <xf numFmtId="4" fontId="6" fillId="0" borderId="46" xfId="48" applyNumberFormat="1" applyFont="1" applyFill="1" applyBorder="1" applyAlignment="1" applyProtection="1">
      <alignment/>
      <protection locked="0"/>
    </xf>
    <xf numFmtId="4" fontId="2" fillId="0" borderId="55" xfId="46" applyNumberFormat="1" applyFont="1" applyFill="1" applyBorder="1">
      <alignment/>
      <protection/>
    </xf>
    <xf numFmtId="4" fontId="2" fillId="0" borderId="46" xfId="46" applyNumberFormat="1" applyFont="1" applyBorder="1">
      <alignment/>
      <protection/>
    </xf>
    <xf numFmtId="4" fontId="2" fillId="3" borderId="55" xfId="46" applyNumberFormat="1" applyFont="1" applyFill="1" applyBorder="1">
      <alignment/>
      <protection/>
    </xf>
    <xf numFmtId="4" fontId="2" fillId="32" borderId="55" xfId="46" applyNumberFormat="1" applyFont="1" applyFill="1" applyBorder="1">
      <alignment/>
      <protection/>
    </xf>
    <xf numFmtId="4" fontId="6" fillId="32" borderId="55" xfId="46" applyNumberFormat="1" applyFont="1" applyFill="1" applyBorder="1" applyAlignment="1" applyProtection="1">
      <alignment/>
      <protection locked="0"/>
    </xf>
    <xf numFmtId="4" fontId="12" fillId="0" borderId="55" xfId="48" applyNumberFormat="1" applyFont="1" applyFill="1" applyBorder="1" applyAlignment="1" applyProtection="1">
      <alignment wrapText="1"/>
      <protection locked="0"/>
    </xf>
    <xf numFmtId="4" fontId="6" fillId="0" borderId="46" xfId="48" applyNumberFormat="1" applyFont="1" applyFill="1" applyBorder="1" applyAlignment="1" applyProtection="1">
      <alignment/>
      <protection/>
    </xf>
    <xf numFmtId="14" fontId="2" fillId="0" borderId="23" xfId="46" applyNumberFormat="1" applyFont="1" applyBorder="1">
      <alignment/>
      <protection/>
    </xf>
    <xf numFmtId="4" fontId="2" fillId="0" borderId="23" xfId="46" applyNumberFormat="1" applyFont="1" applyBorder="1">
      <alignment/>
      <protection/>
    </xf>
    <xf numFmtId="0" fontId="0" fillId="0" borderId="23" xfId="0" applyBorder="1" applyAlignment="1">
      <alignment/>
    </xf>
    <xf numFmtId="0" fontId="3" fillId="0" borderId="23" xfId="46" applyFont="1" applyBorder="1">
      <alignment/>
      <protection/>
    </xf>
    <xf numFmtId="14" fontId="28" fillId="0" borderId="0" xfId="48" applyNumberFormat="1" applyFont="1" applyFill="1" applyBorder="1" applyAlignment="1" applyProtection="1">
      <alignment horizontal="left"/>
      <protection locked="0"/>
    </xf>
    <xf numFmtId="4" fontId="11" fillId="0" borderId="14" xfId="48" applyNumberFormat="1" applyFont="1" applyFill="1" applyBorder="1" applyProtection="1">
      <alignment/>
      <protection locked="0"/>
    </xf>
    <xf numFmtId="4" fontId="11" fillId="0" borderId="12" xfId="48" applyNumberFormat="1" applyFont="1" applyBorder="1" applyAlignment="1" applyProtection="1">
      <alignment horizontal="right"/>
      <protection locked="0"/>
    </xf>
    <xf numFmtId="4" fontId="11" fillId="0" borderId="11" xfId="48" applyNumberFormat="1" applyFont="1" applyFill="1" applyBorder="1" applyAlignment="1" applyProtection="1">
      <alignment wrapText="1"/>
      <protection locked="0"/>
    </xf>
    <xf numFmtId="4" fontId="22" fillId="0" borderId="14" xfId="48" applyNumberFormat="1" applyFont="1" applyFill="1" applyBorder="1" applyAlignment="1" applyProtection="1">
      <alignment/>
      <protection/>
    </xf>
    <xf numFmtId="4" fontId="22" fillId="0" borderId="11" xfId="48" applyNumberFormat="1" applyFont="1" applyFill="1" applyBorder="1" applyAlignment="1" applyProtection="1">
      <alignment/>
      <protection/>
    </xf>
    <xf numFmtId="4" fontId="6" fillId="0" borderId="0" xfId="47" applyNumberFormat="1" applyFont="1" applyFill="1" applyBorder="1" applyProtection="1">
      <alignment/>
      <protection locked="0"/>
    </xf>
    <xf numFmtId="4" fontId="6" fillId="3" borderId="11" xfId="46" applyNumberFormat="1" applyFont="1" applyFill="1" applyBorder="1" applyProtection="1">
      <alignment/>
      <protection locked="0"/>
    </xf>
    <xf numFmtId="4" fontId="6" fillId="32" borderId="11" xfId="46" applyNumberFormat="1" applyFont="1" applyFill="1" applyBorder="1">
      <alignment/>
      <protection/>
    </xf>
    <xf numFmtId="4" fontId="22" fillId="0" borderId="11" xfId="46" applyNumberFormat="1" applyFont="1" applyBorder="1" applyAlignment="1" applyProtection="1">
      <alignment/>
      <protection/>
    </xf>
    <xf numFmtId="4" fontId="6" fillId="0" borderId="0" xfId="46" applyNumberFormat="1" applyFont="1" applyBorder="1" applyProtection="1">
      <alignment/>
      <protection locked="0"/>
    </xf>
    <xf numFmtId="4" fontId="6" fillId="32" borderId="0" xfId="46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/>
    </xf>
    <xf numFmtId="0" fontId="3" fillId="0" borderId="0" xfId="46" applyFont="1" applyBorder="1">
      <alignment/>
      <protection/>
    </xf>
    <xf numFmtId="0" fontId="3" fillId="0" borderId="16" xfId="46" applyFont="1" applyBorder="1" applyAlignment="1">
      <alignment horizontal="left" wrapText="1"/>
      <protection/>
    </xf>
    <xf numFmtId="0" fontId="3" fillId="0" borderId="11" xfId="48" applyFont="1" applyFill="1" applyBorder="1" applyAlignment="1" applyProtection="1">
      <alignment horizontal="left" wrapText="1"/>
      <protection locked="0"/>
    </xf>
    <xf numFmtId="0" fontId="3" fillId="0" borderId="11" xfId="48" applyFont="1" applyFill="1" applyBorder="1" applyAlignment="1" applyProtection="1">
      <alignment wrapText="1"/>
      <protection locked="0"/>
    </xf>
    <xf numFmtId="0" fontId="3" fillId="0" borderId="0" xfId="46" applyFont="1" applyAlignment="1">
      <alignment wrapText="1"/>
      <protection/>
    </xf>
    <xf numFmtId="0" fontId="3" fillId="0" borderId="0" xfId="46" applyFont="1" applyAlignment="1">
      <alignment wrapText="1"/>
      <protection/>
    </xf>
    <xf numFmtId="173" fontId="3" fillId="0" borderId="0" xfId="48" applyNumberFormat="1" applyFont="1" applyFill="1" applyBorder="1">
      <alignment/>
      <protection/>
    </xf>
    <xf numFmtId="173" fontId="3" fillId="0" borderId="0" xfId="48" applyNumberFormat="1" applyFont="1" applyFill="1" applyBorder="1" applyAlignment="1">
      <alignment wrapText="1"/>
      <protection/>
    </xf>
    <xf numFmtId="173" fontId="3" fillId="0" borderId="0" xfId="46" applyNumberFormat="1" applyFont="1">
      <alignment/>
      <protection/>
    </xf>
    <xf numFmtId="173" fontId="3" fillId="38" borderId="0" xfId="48" applyNumberFormat="1" applyFont="1" applyFill="1" applyBorder="1">
      <alignment/>
      <protection/>
    </xf>
    <xf numFmtId="40" fontId="22" fillId="0" borderId="0" xfId="48" applyNumberFormat="1" applyFont="1" applyFill="1" applyBorder="1" applyAlignment="1" applyProtection="1">
      <alignment/>
      <protection locked="0"/>
    </xf>
    <xf numFmtId="40" fontId="6" fillId="0" borderId="0" xfId="48" applyNumberFormat="1" applyFont="1" applyFill="1" applyBorder="1" applyAlignment="1" applyProtection="1">
      <alignment/>
      <protection locked="0"/>
    </xf>
    <xf numFmtId="40" fontId="6" fillId="0" borderId="0" xfId="48" applyNumberFormat="1" applyFont="1" applyFill="1" applyBorder="1" applyAlignment="1" applyProtection="1">
      <alignment wrapText="1"/>
      <protection locked="0"/>
    </xf>
    <xf numFmtId="40" fontId="3" fillId="0" borderId="0" xfId="46" applyNumberFormat="1" applyFont="1">
      <alignment/>
      <protection/>
    </xf>
    <xf numFmtId="175" fontId="22" fillId="0" borderId="0" xfId="48" applyNumberFormat="1" applyFont="1" applyFill="1" applyBorder="1" applyAlignment="1" applyProtection="1">
      <alignment/>
      <protection/>
    </xf>
    <xf numFmtId="175" fontId="6" fillId="0" borderId="0" xfId="48" applyNumberFormat="1" applyFont="1" applyFill="1" applyBorder="1" applyAlignment="1" applyProtection="1">
      <alignment/>
      <protection/>
    </xf>
    <xf numFmtId="175" fontId="6" fillId="0" borderId="0" xfId="48" applyNumberFormat="1" applyFont="1" applyFill="1" applyBorder="1" applyAlignment="1" applyProtection="1">
      <alignment wrapText="1"/>
      <protection/>
    </xf>
    <xf numFmtId="175" fontId="22" fillId="0" borderId="14" xfId="48" applyNumberFormat="1" applyFont="1" applyFill="1" applyBorder="1" applyAlignment="1" applyProtection="1">
      <alignment/>
      <protection/>
    </xf>
    <xf numFmtId="175" fontId="22" fillId="0" borderId="11" xfId="48" applyNumberFormat="1" applyFont="1" applyFill="1" applyBorder="1" applyAlignment="1" applyProtection="1">
      <alignment/>
      <protection/>
    </xf>
    <xf numFmtId="175" fontId="3" fillId="0" borderId="0" xfId="46" applyNumberFormat="1" applyFont="1">
      <alignment/>
      <protection/>
    </xf>
    <xf numFmtId="175" fontId="3" fillId="0" borderId="0" xfId="46" applyNumberFormat="1" applyFont="1">
      <alignment/>
      <protection/>
    </xf>
    <xf numFmtId="175" fontId="3" fillId="37" borderId="0" xfId="48" applyNumberFormat="1" applyFont="1" applyFill="1" applyBorder="1">
      <alignment/>
      <protection/>
    </xf>
    <xf numFmtId="175" fontId="13" fillId="37" borderId="0" xfId="48" applyNumberFormat="1" applyFont="1" applyFill="1" applyBorder="1">
      <alignment/>
      <protection/>
    </xf>
    <xf numFmtId="175" fontId="6" fillId="0" borderId="0" xfId="47" applyNumberFormat="1" applyFont="1" applyFill="1" applyBorder="1" applyProtection="1">
      <alignment/>
      <protection locked="0"/>
    </xf>
    <xf numFmtId="175" fontId="6" fillId="0" borderId="23" xfId="47" applyNumberFormat="1" applyFont="1" applyFill="1" applyBorder="1" applyProtection="1">
      <alignment/>
      <protection locked="0"/>
    </xf>
    <xf numFmtId="175" fontId="22" fillId="0" borderId="20" xfId="48" applyNumberFormat="1" applyFont="1" applyFill="1" applyBorder="1" applyAlignment="1" applyProtection="1">
      <alignment/>
      <protection/>
    </xf>
    <xf numFmtId="175" fontId="6" fillId="0" borderId="23" xfId="48" applyNumberFormat="1" applyFont="1" applyFill="1" applyBorder="1" applyAlignment="1" applyProtection="1">
      <alignment/>
      <protection/>
    </xf>
    <xf numFmtId="175" fontId="22" fillId="0" borderId="13" xfId="48" applyNumberFormat="1" applyFont="1" applyFill="1" applyBorder="1" applyAlignment="1" applyProtection="1">
      <alignment/>
      <protection/>
    </xf>
    <xf numFmtId="175" fontId="22" fillId="0" borderId="31" xfId="48" applyNumberFormat="1" applyFont="1" applyFill="1" applyBorder="1" applyAlignment="1" applyProtection="1">
      <alignment/>
      <protection/>
    </xf>
    <xf numFmtId="175" fontId="6" fillId="0" borderId="20" xfId="48" applyNumberFormat="1" applyFont="1" applyFill="1" applyBorder="1" applyProtection="1">
      <alignment/>
      <protection locked="0"/>
    </xf>
    <xf numFmtId="175" fontId="6" fillId="0" borderId="23" xfId="48" applyNumberFormat="1" applyFont="1" applyFill="1" applyBorder="1" applyProtection="1">
      <alignment/>
      <protection locked="0"/>
    </xf>
    <xf numFmtId="175" fontId="22" fillId="0" borderId="23" xfId="48" applyNumberFormat="1" applyFont="1" applyFill="1" applyBorder="1" applyAlignment="1" applyProtection="1">
      <alignment/>
      <protection/>
    </xf>
    <xf numFmtId="175" fontId="2" fillId="0" borderId="13" xfId="46" applyNumberFormat="1" applyFont="1" applyFill="1" applyBorder="1">
      <alignment/>
      <protection/>
    </xf>
    <xf numFmtId="175" fontId="2" fillId="0" borderId="31" xfId="46" applyNumberFormat="1" applyFont="1" applyBorder="1">
      <alignment/>
      <protection/>
    </xf>
    <xf numFmtId="175" fontId="2" fillId="0" borderId="31" xfId="46" applyNumberFormat="1" applyFont="1" applyFill="1" applyBorder="1">
      <alignment/>
      <protection/>
    </xf>
    <xf numFmtId="175" fontId="6" fillId="0" borderId="13" xfId="46" applyNumberFormat="1" applyFont="1" applyBorder="1" applyProtection="1">
      <alignment/>
      <protection locked="0"/>
    </xf>
    <xf numFmtId="175" fontId="22" fillId="0" borderId="11" xfId="46" applyNumberFormat="1" applyFont="1" applyBorder="1" applyAlignment="1" applyProtection="1">
      <alignment/>
      <protection/>
    </xf>
    <xf numFmtId="175" fontId="6" fillId="0" borderId="23" xfId="46" applyNumberFormat="1" applyFont="1" applyBorder="1" applyAlignment="1" applyProtection="1">
      <alignment/>
      <protection/>
    </xf>
    <xf numFmtId="175" fontId="6" fillId="0" borderId="23" xfId="46" applyNumberFormat="1" applyFont="1" applyBorder="1" applyProtection="1">
      <alignment/>
      <protection locked="0"/>
    </xf>
    <xf numFmtId="175" fontId="22" fillId="0" borderId="31" xfId="46" applyNumberFormat="1" applyFont="1" applyBorder="1" applyAlignment="1" applyProtection="1">
      <alignment/>
      <protection/>
    </xf>
    <xf numFmtId="175" fontId="22" fillId="0" borderId="23" xfId="46" applyNumberFormat="1" applyFont="1" applyBorder="1" applyProtection="1">
      <alignment/>
      <protection locked="0"/>
    </xf>
    <xf numFmtId="175" fontId="22" fillId="0" borderId="31" xfId="46" applyNumberFormat="1" applyFont="1" applyBorder="1" applyProtection="1">
      <alignment/>
      <protection/>
    </xf>
    <xf numFmtId="175" fontId="6" fillId="0" borderId="10" xfId="46" applyNumberFormat="1" applyFont="1" applyBorder="1" applyProtection="1">
      <alignment/>
      <protection locked="0"/>
    </xf>
    <xf numFmtId="175" fontId="2" fillId="0" borderId="0" xfId="46" applyNumberFormat="1" applyFont="1">
      <alignment/>
      <protection/>
    </xf>
    <xf numFmtId="175" fontId="6" fillId="0" borderId="41" xfId="46" applyNumberFormat="1" applyFont="1" applyBorder="1" applyAlignment="1" applyProtection="1">
      <alignment/>
      <protection locked="0"/>
    </xf>
    <xf numFmtId="15" fontId="3" fillId="0" borderId="11" xfId="48" applyNumberFormat="1" applyFont="1" applyFill="1" applyBorder="1" applyAlignment="1" applyProtection="1">
      <alignment wrapText="1"/>
      <protection locked="0"/>
    </xf>
    <xf numFmtId="10" fontId="31" fillId="0" borderId="0" xfId="46" applyNumberFormat="1" applyFont="1">
      <alignment/>
      <protection/>
    </xf>
    <xf numFmtId="0" fontId="13" fillId="3" borderId="0" xfId="48" applyFont="1" applyFill="1" applyBorder="1" applyAlignment="1">
      <alignment horizontal="left"/>
      <protection/>
    </xf>
    <xf numFmtId="10" fontId="31" fillId="0" borderId="0" xfId="46" applyNumberFormat="1" applyFont="1" applyBorder="1">
      <alignment/>
      <protection/>
    </xf>
    <xf numFmtId="49" fontId="3" fillId="0" borderId="0" xfId="46" applyNumberFormat="1" applyFont="1" applyAlignment="1">
      <alignment horizontal="right"/>
      <protection/>
    </xf>
    <xf numFmtId="49" fontId="13" fillId="0" borderId="0" xfId="46" applyNumberFormat="1" applyFont="1" applyAlignment="1">
      <alignment horizontal="right"/>
      <protection/>
    </xf>
    <xf numFmtId="14" fontId="3" fillId="0" borderId="0" xfId="46" applyNumberFormat="1" applyFont="1" applyAlignment="1">
      <alignment wrapText="1"/>
      <protection/>
    </xf>
    <xf numFmtId="3" fontId="22" fillId="0" borderId="31" xfId="46" applyNumberFormat="1" applyFont="1" applyBorder="1" applyProtection="1">
      <alignment/>
      <protection/>
    </xf>
    <xf numFmtId="0" fontId="13" fillId="0" borderId="11" xfId="48" applyFont="1" applyBorder="1" applyAlignment="1">
      <alignment/>
      <protection/>
    </xf>
    <xf numFmtId="4" fontId="12" fillId="0" borderId="55" xfId="48" applyNumberFormat="1" applyFont="1" applyFill="1" applyBorder="1" applyAlignment="1" applyProtection="1">
      <alignment/>
      <protection locked="0"/>
    </xf>
    <xf numFmtId="173" fontId="3" fillId="0" borderId="0" xfId="48" applyNumberFormat="1" applyFont="1" applyFill="1" applyBorder="1" applyAlignment="1">
      <alignment/>
      <protection/>
    </xf>
    <xf numFmtId="40" fontId="3" fillId="0" borderId="0" xfId="46" applyNumberFormat="1" applyFont="1" applyAlignment="1">
      <alignment/>
      <protection/>
    </xf>
    <xf numFmtId="0" fontId="3" fillId="0" borderId="0" xfId="46" applyFont="1" applyAlignment="1">
      <alignment/>
      <protection/>
    </xf>
    <xf numFmtId="3" fontId="3" fillId="0" borderId="23" xfId="46" applyNumberFormat="1" applyFont="1" applyBorder="1">
      <alignment/>
      <protection/>
    </xf>
    <xf numFmtId="0" fontId="31" fillId="0" borderId="0" xfId="46" applyFont="1" applyAlignment="1">
      <alignment wrapText="1"/>
      <protection/>
    </xf>
    <xf numFmtId="0" fontId="32" fillId="0" borderId="0" xfId="46" applyFont="1" applyAlignment="1">
      <alignment horizontal="right" wrapText="1"/>
      <protection/>
    </xf>
    <xf numFmtId="175" fontId="33" fillId="0" borderId="10" xfId="46" applyNumberFormat="1" applyFont="1" applyBorder="1" applyProtection="1">
      <alignment/>
      <protection locked="0"/>
    </xf>
    <xf numFmtId="175" fontId="33" fillId="0" borderId="0" xfId="46" applyNumberFormat="1" applyFont="1" applyBorder="1" applyAlignment="1" applyProtection="1">
      <alignment/>
      <protection/>
    </xf>
    <xf numFmtId="175" fontId="33" fillId="0" borderId="23" xfId="48" applyNumberFormat="1" applyFont="1" applyFill="1" applyBorder="1" applyAlignment="1" applyProtection="1">
      <alignment/>
      <protection/>
    </xf>
    <xf numFmtId="175" fontId="33" fillId="0" borderId="0" xfId="48" applyNumberFormat="1" applyFont="1" applyFill="1" applyBorder="1" applyAlignment="1" applyProtection="1">
      <alignment/>
      <protection/>
    </xf>
    <xf numFmtId="175" fontId="6" fillId="0" borderId="0" xfId="48" applyNumberFormat="1" applyFont="1" applyFill="1" applyBorder="1" applyProtection="1">
      <alignment/>
      <protection locked="0"/>
    </xf>
    <xf numFmtId="175" fontId="6" fillId="0" borderId="0" xfId="46" applyNumberFormat="1" applyFont="1" applyBorder="1" applyProtection="1">
      <alignment/>
      <protection locked="0"/>
    </xf>
    <xf numFmtId="175" fontId="6" fillId="0" borderId="0" xfId="46" applyNumberFormat="1" applyFont="1" applyBorder="1" applyAlignment="1" applyProtection="1">
      <alignment/>
      <protection/>
    </xf>
    <xf numFmtId="175" fontId="33" fillId="0" borderId="0" xfId="46" applyNumberFormat="1" applyFont="1" applyBorder="1" applyProtection="1">
      <alignment/>
      <protection locked="0"/>
    </xf>
    <xf numFmtId="175" fontId="6" fillId="0" borderId="13" xfId="48" applyNumberFormat="1" applyFont="1" applyFill="1" applyBorder="1" applyAlignment="1" applyProtection="1">
      <alignment/>
      <protection/>
    </xf>
    <xf numFmtId="0" fontId="13" fillId="0" borderId="11" xfId="48" applyFont="1" applyFill="1" applyBorder="1" applyAlignment="1">
      <alignment wrapText="1"/>
      <protection/>
    </xf>
    <xf numFmtId="0" fontId="0" fillId="0" borderId="1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0" xfId="46" applyNumberFormat="1" applyFont="1">
      <alignment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zoomScalePageLayoutView="0" workbookViewId="0" topLeftCell="A179">
      <selection activeCell="I75" sqref="I75"/>
    </sheetView>
  </sheetViews>
  <sheetFormatPr defaultColWidth="9.140625" defaultRowHeight="12.75"/>
  <cols>
    <col min="1" max="1" width="7.00390625" style="360" customWidth="1"/>
    <col min="2" max="2" width="2.8515625" style="96" customWidth="1"/>
    <col min="3" max="3" width="1.1484375" style="96" customWidth="1"/>
    <col min="4" max="4" width="1.8515625" style="96" customWidth="1"/>
    <col min="5" max="5" width="2.28125" style="96" customWidth="1"/>
    <col min="6" max="6" width="36.00390625" style="96" customWidth="1"/>
    <col min="7" max="7" width="14.8515625" style="367" customWidth="1"/>
    <col min="8" max="8" width="16.421875" style="368" customWidth="1"/>
    <col min="9" max="9" width="93.8515625" style="0" customWidth="1"/>
    <col min="12" max="12" width="51.28125" style="0" customWidth="1"/>
  </cols>
  <sheetData>
    <row r="1" spans="1:8" ht="12.75">
      <c r="A1" s="93"/>
      <c r="B1" s="94"/>
      <c r="C1" s="94"/>
      <c r="D1" s="94"/>
      <c r="E1" s="94"/>
      <c r="F1"/>
      <c r="G1" s="95"/>
      <c r="H1" s="95"/>
    </row>
    <row r="2" spans="1:8" ht="12.75">
      <c r="A2" s="93"/>
      <c r="B2" s="94"/>
      <c r="C2" s="94"/>
      <c r="D2" s="94"/>
      <c r="E2" s="94"/>
      <c r="G2" s="97"/>
      <c r="H2" s="98" t="s">
        <v>296</v>
      </c>
    </row>
    <row r="3" spans="1:8" ht="12.75">
      <c r="A3" s="93"/>
      <c r="B3" s="94"/>
      <c r="C3" s="94"/>
      <c r="D3" s="94"/>
      <c r="E3" s="94"/>
      <c r="G3" s="99"/>
      <c r="H3" s="98" t="s">
        <v>297</v>
      </c>
    </row>
    <row r="4" spans="1:8" ht="12.75">
      <c r="A4" s="93"/>
      <c r="B4" s="94"/>
      <c r="C4" s="94"/>
      <c r="D4" s="94"/>
      <c r="E4" s="94"/>
      <c r="G4" s="99"/>
      <c r="H4" s="98" t="s">
        <v>298</v>
      </c>
    </row>
    <row r="5" spans="1:8" ht="12.75">
      <c r="A5" s="93"/>
      <c r="B5" s="94"/>
      <c r="C5" s="94"/>
      <c r="D5" s="94"/>
      <c r="E5" s="94"/>
      <c r="F5"/>
      <c r="G5" s="99"/>
      <c r="H5" s="99"/>
    </row>
    <row r="6" spans="1:8" ht="12.75">
      <c r="A6" s="93"/>
      <c r="B6" s="94"/>
      <c r="C6" s="94"/>
      <c r="D6" s="94"/>
      <c r="E6" s="94"/>
      <c r="F6" s="94"/>
      <c r="G6" s="100"/>
      <c r="H6" s="101"/>
    </row>
    <row r="7" spans="1:8" ht="13.5" thickBot="1">
      <c r="A7" s="102" t="s">
        <v>299</v>
      </c>
      <c r="B7" s="103"/>
      <c r="C7" s="103"/>
      <c r="D7" s="103"/>
      <c r="E7" s="104"/>
      <c r="F7" s="104"/>
      <c r="G7" s="105"/>
      <c r="H7" s="106"/>
    </row>
    <row r="8" spans="1:8" ht="12.75">
      <c r="A8" s="107" t="s">
        <v>300</v>
      </c>
      <c r="B8" s="108"/>
      <c r="C8" s="108"/>
      <c r="D8" s="109" t="s">
        <v>301</v>
      </c>
      <c r="E8" s="108"/>
      <c r="F8" s="108"/>
      <c r="G8" s="110"/>
      <c r="H8" s="111"/>
    </row>
    <row r="9" spans="1:8" ht="13.5" thickBot="1">
      <c r="A9" s="112" t="s">
        <v>302</v>
      </c>
      <c r="B9" s="103"/>
      <c r="C9" s="103"/>
      <c r="D9" s="113" t="s">
        <v>303</v>
      </c>
      <c r="E9" s="103"/>
      <c r="F9" s="103"/>
      <c r="G9" s="114"/>
      <c r="H9" s="115" t="s">
        <v>163</v>
      </c>
    </row>
    <row r="10" spans="1:8" ht="26.25" thickBot="1">
      <c r="A10" s="116" t="s">
        <v>304</v>
      </c>
      <c r="B10" s="117" t="s">
        <v>162</v>
      </c>
      <c r="C10" s="117"/>
      <c r="D10" s="117"/>
      <c r="E10" s="117"/>
      <c r="F10" s="117"/>
      <c r="G10" s="118" t="s">
        <v>305</v>
      </c>
      <c r="H10" s="119" t="s">
        <v>161</v>
      </c>
    </row>
    <row r="11" spans="1:8" ht="13.5" thickBot="1">
      <c r="A11" s="120">
        <v>3</v>
      </c>
      <c r="B11" s="121" t="s">
        <v>306</v>
      </c>
      <c r="C11" s="121"/>
      <c r="D11" s="121"/>
      <c r="E11" s="121"/>
      <c r="F11" s="121"/>
      <c r="G11" s="122">
        <f>G12+G24+G44+G100</f>
        <v>0</v>
      </c>
      <c r="H11" s="123">
        <f>H12+H24+H44+H100</f>
        <v>0</v>
      </c>
    </row>
    <row r="12" spans="1:8" ht="13.5" thickBot="1">
      <c r="A12" s="124">
        <v>30</v>
      </c>
      <c r="B12" s="125" t="s">
        <v>307</v>
      </c>
      <c r="C12" s="125"/>
      <c r="D12" s="125"/>
      <c r="E12" s="125"/>
      <c r="F12" s="125"/>
      <c r="G12" s="126">
        <f>SUM(G13:G23)</f>
        <v>0</v>
      </c>
      <c r="H12" s="127">
        <f>SUM(H13:H23)</f>
        <v>0</v>
      </c>
    </row>
    <row r="13" spans="1:8" ht="12.75">
      <c r="A13" s="76">
        <v>3000</v>
      </c>
      <c r="B13" s="128"/>
      <c r="C13" s="128" t="s">
        <v>158</v>
      </c>
      <c r="D13" s="128"/>
      <c r="E13" s="128"/>
      <c r="F13" s="128"/>
      <c r="G13" s="129"/>
      <c r="H13" s="29"/>
    </row>
    <row r="14" spans="1:8" ht="12.75">
      <c r="A14" s="76">
        <v>3030</v>
      </c>
      <c r="B14" s="128"/>
      <c r="C14" s="128" t="s">
        <v>157</v>
      </c>
      <c r="D14" s="128"/>
      <c r="E14" s="128"/>
      <c r="F14" s="128"/>
      <c r="G14" s="129"/>
      <c r="H14" s="29"/>
    </row>
    <row r="15" spans="1:8" ht="12.75">
      <c r="A15" s="76">
        <v>3032</v>
      </c>
      <c r="B15" s="128"/>
      <c r="C15" s="128" t="s">
        <v>308</v>
      </c>
      <c r="D15" s="128"/>
      <c r="E15" s="128"/>
      <c r="F15" s="128"/>
      <c r="G15" s="129"/>
      <c r="H15" s="29"/>
    </row>
    <row r="16" spans="1:8" ht="12.75">
      <c r="A16" s="76">
        <v>3033</v>
      </c>
      <c r="B16" s="128"/>
      <c r="C16" s="128" t="s">
        <v>309</v>
      </c>
      <c r="D16" s="128"/>
      <c r="E16" s="128"/>
      <c r="F16" s="128"/>
      <c r="G16" s="129"/>
      <c r="H16" s="29"/>
    </row>
    <row r="17" spans="1:8" ht="12.75">
      <c r="A17" s="76">
        <v>3034</v>
      </c>
      <c r="B17" s="128"/>
      <c r="C17" s="128" t="s">
        <v>156</v>
      </c>
      <c r="D17" s="128"/>
      <c r="E17" s="128"/>
      <c r="F17" s="128"/>
      <c r="G17" s="129"/>
      <c r="H17" s="29"/>
    </row>
    <row r="18" spans="1:8" ht="12.75">
      <c r="A18" s="76">
        <v>3041</v>
      </c>
      <c r="B18" s="128"/>
      <c r="C18" s="128" t="s">
        <v>310</v>
      </c>
      <c r="D18" s="128"/>
      <c r="E18" s="128"/>
      <c r="F18" s="128"/>
      <c r="G18" s="129"/>
      <c r="H18" s="29"/>
    </row>
    <row r="19" spans="1:8" ht="12.75">
      <c r="A19" s="76">
        <v>3044</v>
      </c>
      <c r="B19" s="128"/>
      <c r="C19" s="128" t="s">
        <v>155</v>
      </c>
      <c r="D19" s="128"/>
      <c r="E19" s="128"/>
      <c r="F19" s="128"/>
      <c r="G19" s="129"/>
      <c r="H19" s="29"/>
    </row>
    <row r="20" spans="1:8" ht="12.75">
      <c r="A20" s="76">
        <v>3045</v>
      </c>
      <c r="B20" s="128"/>
      <c r="C20" s="128" t="s">
        <v>154</v>
      </c>
      <c r="D20" s="128"/>
      <c r="E20" s="128"/>
      <c r="F20" s="128"/>
      <c r="G20" s="129"/>
      <c r="H20" s="29"/>
    </row>
    <row r="21" spans="1:8" ht="12.75">
      <c r="A21" s="76">
        <v>3046</v>
      </c>
      <c r="B21" s="128"/>
      <c r="C21" s="128" t="s">
        <v>311</v>
      </c>
      <c r="D21" s="128"/>
      <c r="E21" s="128"/>
      <c r="F21" s="128"/>
      <c r="G21" s="129"/>
      <c r="H21" s="29"/>
    </row>
    <row r="22" spans="1:8" ht="12.75">
      <c r="A22" s="130">
        <v>3047</v>
      </c>
      <c r="B22" s="128"/>
      <c r="C22" s="131" t="s">
        <v>153</v>
      </c>
      <c r="D22" s="128"/>
      <c r="E22" s="128"/>
      <c r="F22" s="128"/>
      <c r="G22" s="129"/>
      <c r="H22" s="29"/>
    </row>
    <row r="23" spans="1:8" ht="13.5" thickBot="1">
      <c r="A23" s="132"/>
      <c r="B23" s="133"/>
      <c r="C23" s="134"/>
      <c r="D23" s="133"/>
      <c r="E23" s="133"/>
      <c r="F23" s="133"/>
      <c r="G23" s="135"/>
      <c r="H23" s="136"/>
    </row>
    <row r="24" spans="1:8" ht="13.5" thickBot="1">
      <c r="A24" s="124">
        <v>32</v>
      </c>
      <c r="B24" s="125" t="s">
        <v>312</v>
      </c>
      <c r="C24" s="125"/>
      <c r="D24" s="137"/>
      <c r="E24" s="125"/>
      <c r="F24" s="125"/>
      <c r="G24" s="126">
        <f>G25+G26</f>
        <v>0</v>
      </c>
      <c r="H24" s="127">
        <f>H25+H26</f>
        <v>0</v>
      </c>
    </row>
    <row r="25" spans="1:8" ht="12.75">
      <c r="A25" s="138">
        <v>320</v>
      </c>
      <c r="B25" s="139"/>
      <c r="C25" s="139" t="s">
        <v>313</v>
      </c>
      <c r="D25" s="139"/>
      <c r="E25" s="139"/>
      <c r="F25" s="139"/>
      <c r="G25" s="140"/>
      <c r="H25" s="141"/>
    </row>
    <row r="26" spans="1:8" ht="12.75">
      <c r="A26" s="142" t="s">
        <v>314</v>
      </c>
      <c r="B26" s="143"/>
      <c r="C26" s="143" t="s">
        <v>312</v>
      </c>
      <c r="D26" s="143"/>
      <c r="E26" s="143"/>
      <c r="F26" s="143"/>
      <c r="G26" s="144"/>
      <c r="H26" s="145">
        <f>SUM(H27:H43)</f>
        <v>0</v>
      </c>
    </row>
    <row r="27" spans="1:8" ht="12.75">
      <c r="A27" s="76">
        <v>3220</v>
      </c>
      <c r="B27" s="128"/>
      <c r="C27" s="128"/>
      <c r="D27" s="128" t="s">
        <v>315</v>
      </c>
      <c r="E27" s="128"/>
      <c r="F27" s="128"/>
      <c r="G27" s="146"/>
      <c r="H27" s="29"/>
    </row>
    <row r="28" spans="1:8" ht="12.75">
      <c r="A28" s="76">
        <v>3221</v>
      </c>
      <c r="B28" s="128"/>
      <c r="C28" s="128"/>
      <c r="D28" s="147" t="s">
        <v>316</v>
      </c>
      <c r="E28" s="128"/>
      <c r="F28" s="128"/>
      <c r="G28" s="146"/>
      <c r="H28" s="29"/>
    </row>
    <row r="29" spans="1:8" ht="12.75">
      <c r="A29" s="76">
        <v>3222</v>
      </c>
      <c r="B29" s="128"/>
      <c r="C29" s="128"/>
      <c r="D29" s="147" t="s">
        <v>317</v>
      </c>
      <c r="E29" s="128"/>
      <c r="F29" s="128"/>
      <c r="G29" s="146"/>
      <c r="H29" s="29"/>
    </row>
    <row r="30" spans="1:8" ht="12.75">
      <c r="A30" s="76">
        <v>3223</v>
      </c>
      <c r="B30" s="128"/>
      <c r="C30" s="128"/>
      <c r="D30" s="147" t="s">
        <v>318</v>
      </c>
      <c r="E30" s="128"/>
      <c r="F30" s="128"/>
      <c r="G30" s="146"/>
      <c r="H30" s="29"/>
    </row>
    <row r="31" spans="1:8" ht="12.75">
      <c r="A31" s="76">
        <v>3224</v>
      </c>
      <c r="B31" s="128"/>
      <c r="C31" s="128"/>
      <c r="D31" s="147" t="s">
        <v>319</v>
      </c>
      <c r="E31" s="128"/>
      <c r="F31" s="128"/>
      <c r="G31" s="146"/>
      <c r="H31" s="29"/>
    </row>
    <row r="32" spans="1:8" ht="12.75">
      <c r="A32" s="76">
        <v>3225</v>
      </c>
      <c r="B32" s="128"/>
      <c r="C32" s="128"/>
      <c r="D32" s="147" t="s">
        <v>320</v>
      </c>
      <c r="E32" s="128"/>
      <c r="F32" s="128"/>
      <c r="G32" s="146"/>
      <c r="H32" s="29"/>
    </row>
    <row r="33" spans="1:8" ht="12.75">
      <c r="A33" s="76">
        <v>3226</v>
      </c>
      <c r="B33" s="128"/>
      <c r="C33" s="128"/>
      <c r="D33" s="147" t="s">
        <v>321</v>
      </c>
      <c r="E33" s="128"/>
      <c r="F33" s="128"/>
      <c r="G33" s="146"/>
      <c r="H33" s="29"/>
    </row>
    <row r="34" spans="1:8" ht="12.75">
      <c r="A34" s="76">
        <v>3227</v>
      </c>
      <c r="B34" s="128"/>
      <c r="C34" s="128"/>
      <c r="D34" s="147" t="s">
        <v>322</v>
      </c>
      <c r="E34" s="128"/>
      <c r="F34" s="128"/>
      <c r="G34" s="146"/>
      <c r="H34" s="29"/>
    </row>
    <row r="35" spans="1:8" ht="12.75">
      <c r="A35" s="76">
        <v>3228</v>
      </c>
      <c r="B35" s="128"/>
      <c r="C35" s="128"/>
      <c r="D35" s="147" t="s">
        <v>323</v>
      </c>
      <c r="E35" s="128"/>
      <c r="F35" s="128"/>
      <c r="G35" s="146"/>
      <c r="H35" s="29"/>
    </row>
    <row r="36" spans="1:8" ht="12.75">
      <c r="A36" s="76">
        <v>3229</v>
      </c>
      <c r="B36" s="128"/>
      <c r="C36" s="128"/>
      <c r="D36" s="147" t="s">
        <v>324</v>
      </c>
      <c r="E36" s="128"/>
      <c r="F36" s="128"/>
      <c r="G36" s="146"/>
      <c r="H36" s="29"/>
    </row>
    <row r="37" spans="1:8" ht="12.75">
      <c r="A37" s="76">
        <v>3230</v>
      </c>
      <c r="B37" s="128"/>
      <c r="C37" s="128"/>
      <c r="D37" s="147" t="s">
        <v>325</v>
      </c>
      <c r="E37" s="128"/>
      <c r="F37" s="128"/>
      <c r="G37" s="146"/>
      <c r="H37" s="29"/>
    </row>
    <row r="38" spans="1:8" ht="12.75">
      <c r="A38" s="76">
        <v>3231</v>
      </c>
      <c r="B38" s="128"/>
      <c r="C38" s="128"/>
      <c r="D38" s="147" t="s">
        <v>326</v>
      </c>
      <c r="E38" s="128"/>
      <c r="F38" s="128"/>
      <c r="G38" s="146"/>
      <c r="H38" s="29"/>
    </row>
    <row r="39" spans="1:8" ht="12.75">
      <c r="A39" s="76">
        <v>3232</v>
      </c>
      <c r="B39" s="128"/>
      <c r="C39" s="128"/>
      <c r="D39" s="147" t="s">
        <v>327</v>
      </c>
      <c r="E39" s="128"/>
      <c r="F39" s="128"/>
      <c r="G39" s="146"/>
      <c r="H39" s="29"/>
    </row>
    <row r="40" spans="1:8" ht="12.75">
      <c r="A40" s="76">
        <v>3233</v>
      </c>
      <c r="B40" s="128"/>
      <c r="C40" s="128"/>
      <c r="D40" s="147" t="s">
        <v>328</v>
      </c>
      <c r="E40" s="128"/>
      <c r="F40" s="128"/>
      <c r="G40" s="146"/>
      <c r="H40" s="29"/>
    </row>
    <row r="41" spans="1:8" ht="12.75">
      <c r="A41" s="76">
        <v>3237</v>
      </c>
      <c r="B41" s="128"/>
      <c r="C41" s="128"/>
      <c r="D41" s="128" t="s">
        <v>329</v>
      </c>
      <c r="E41" s="128"/>
      <c r="F41" s="128"/>
      <c r="G41" s="146"/>
      <c r="H41" s="29"/>
    </row>
    <row r="42" spans="1:8" ht="12.75">
      <c r="A42" s="76">
        <v>3238</v>
      </c>
      <c r="B42" s="128"/>
      <c r="C42" s="128"/>
      <c r="D42" s="128" t="s">
        <v>330</v>
      </c>
      <c r="E42" s="128"/>
      <c r="F42" s="128"/>
      <c r="G42" s="148"/>
      <c r="H42" s="29"/>
    </row>
    <row r="43" spans="1:8" ht="13.5" thickBot="1">
      <c r="A43" s="76">
        <v>3239</v>
      </c>
      <c r="B43" s="128"/>
      <c r="C43" s="128"/>
      <c r="D43" s="128" t="s">
        <v>331</v>
      </c>
      <c r="E43" s="128"/>
      <c r="F43" s="128"/>
      <c r="G43" s="148"/>
      <c r="H43" s="29"/>
    </row>
    <row r="44" spans="1:8" ht="13.5" thickBot="1">
      <c r="A44" s="124">
        <v>35</v>
      </c>
      <c r="B44" s="125" t="s">
        <v>332</v>
      </c>
      <c r="C44" s="125"/>
      <c r="D44" s="125"/>
      <c r="E44" s="125"/>
      <c r="F44" s="125"/>
      <c r="G44" s="126">
        <f>G45+G68+G88</f>
        <v>0</v>
      </c>
      <c r="H44" s="127">
        <f>H45+H68+H88</f>
        <v>0</v>
      </c>
    </row>
    <row r="45" spans="1:8" ht="12.75">
      <c r="A45" s="138">
        <v>3500</v>
      </c>
      <c r="B45" s="139"/>
      <c r="C45" s="149" t="s">
        <v>333</v>
      </c>
      <c r="D45" s="139"/>
      <c r="E45" s="139"/>
      <c r="F45" s="139"/>
      <c r="G45" s="150">
        <f>G46+G47+G66</f>
        <v>0</v>
      </c>
      <c r="H45" s="151">
        <f>H46+H47+H66</f>
        <v>0</v>
      </c>
    </row>
    <row r="46" spans="1:8" ht="12.75">
      <c r="A46" s="152" t="s">
        <v>334</v>
      </c>
      <c r="B46" s="153"/>
      <c r="C46" s="154"/>
      <c r="D46" s="154" t="s">
        <v>335</v>
      </c>
      <c r="E46" s="153"/>
      <c r="F46" s="153"/>
      <c r="G46" s="155"/>
      <c r="H46" s="156"/>
    </row>
    <row r="47" spans="1:8" ht="12.75">
      <c r="A47" s="76" t="s">
        <v>336</v>
      </c>
      <c r="B47" s="128"/>
      <c r="C47" s="131"/>
      <c r="D47" s="131" t="s">
        <v>337</v>
      </c>
      <c r="E47" s="128"/>
      <c r="F47" s="128"/>
      <c r="G47" s="157">
        <f>G48+G63+G64+G65</f>
        <v>0</v>
      </c>
      <c r="H47" s="158">
        <f>H48+H63+H64+H65</f>
        <v>0</v>
      </c>
    </row>
    <row r="48" spans="1:9" ht="12.75">
      <c r="A48" s="76" t="s">
        <v>338</v>
      </c>
      <c r="B48" s="128"/>
      <c r="C48" s="131"/>
      <c r="D48" s="131"/>
      <c r="E48" s="131" t="s">
        <v>339</v>
      </c>
      <c r="F48" s="128"/>
      <c r="G48" s="157">
        <f>SUM(G49:G62)+G67</f>
        <v>0</v>
      </c>
      <c r="H48" s="158">
        <f>SUM(H49:H62)+H67</f>
        <v>0</v>
      </c>
      <c r="I48" s="159"/>
    </row>
    <row r="49" spans="1:9" ht="12.75">
      <c r="A49" s="76" t="s">
        <v>340</v>
      </c>
      <c r="B49" s="128"/>
      <c r="C49" s="128"/>
      <c r="D49" s="128"/>
      <c r="E49" s="128"/>
      <c r="F49" s="128" t="s">
        <v>341</v>
      </c>
      <c r="G49" s="160"/>
      <c r="H49" s="29"/>
      <c r="I49" t="s">
        <v>342</v>
      </c>
    </row>
    <row r="50" spans="1:9" ht="12.75">
      <c r="A50" s="76" t="s">
        <v>343</v>
      </c>
      <c r="B50" s="128"/>
      <c r="C50" s="128"/>
      <c r="D50" s="128"/>
      <c r="E50" s="128"/>
      <c r="F50" s="128" t="s">
        <v>344</v>
      </c>
      <c r="G50" s="160"/>
      <c r="H50" s="29"/>
      <c r="I50" t="s">
        <v>345</v>
      </c>
    </row>
    <row r="51" spans="1:8" ht="12.75">
      <c r="A51" s="76" t="s">
        <v>346</v>
      </c>
      <c r="B51" s="128"/>
      <c r="C51" s="128"/>
      <c r="D51" s="128"/>
      <c r="E51" s="128"/>
      <c r="F51" s="128" t="s">
        <v>347</v>
      </c>
      <c r="G51" s="160"/>
      <c r="H51" s="29"/>
    </row>
    <row r="52" spans="1:9" ht="12.75">
      <c r="A52" s="76" t="s">
        <v>348</v>
      </c>
      <c r="B52" s="128"/>
      <c r="C52" s="128"/>
      <c r="D52" s="128"/>
      <c r="E52" s="128"/>
      <c r="F52" s="128" t="s">
        <v>349</v>
      </c>
      <c r="G52" s="160"/>
      <c r="H52" s="29"/>
      <c r="I52" t="s">
        <v>350</v>
      </c>
    </row>
    <row r="53" spans="1:9" ht="12.75">
      <c r="A53" s="76" t="s">
        <v>351</v>
      </c>
      <c r="B53" s="128"/>
      <c r="C53" s="128"/>
      <c r="D53" s="128"/>
      <c r="E53" s="128"/>
      <c r="F53" s="128" t="s">
        <v>352</v>
      </c>
      <c r="G53" s="160"/>
      <c r="H53" s="29"/>
      <c r="I53" t="s">
        <v>353</v>
      </c>
    </row>
    <row r="54" spans="1:9" ht="12.75">
      <c r="A54" s="76" t="s">
        <v>354</v>
      </c>
      <c r="B54" s="128"/>
      <c r="C54" s="128"/>
      <c r="D54" s="128"/>
      <c r="E54" s="128"/>
      <c r="F54" s="128" t="s">
        <v>355</v>
      </c>
      <c r="G54" s="160"/>
      <c r="H54" s="29"/>
      <c r="I54" t="s">
        <v>356</v>
      </c>
    </row>
    <row r="55" spans="1:9" ht="12.75">
      <c r="A55" s="76" t="s">
        <v>357</v>
      </c>
      <c r="B55" s="128"/>
      <c r="C55" s="128"/>
      <c r="D55" s="128"/>
      <c r="E55" s="128"/>
      <c r="F55" s="128" t="s">
        <v>358</v>
      </c>
      <c r="G55" s="160" t="s">
        <v>359</v>
      </c>
      <c r="H55" s="29"/>
      <c r="I55" t="s">
        <v>360</v>
      </c>
    </row>
    <row r="56" spans="1:9" ht="12.75">
      <c r="A56" s="76" t="s">
        <v>361</v>
      </c>
      <c r="B56" s="128"/>
      <c r="C56" s="128"/>
      <c r="D56" s="128"/>
      <c r="E56" s="128"/>
      <c r="F56" s="128" t="s">
        <v>362</v>
      </c>
      <c r="G56" s="160"/>
      <c r="H56" s="29"/>
      <c r="I56" t="s">
        <v>363</v>
      </c>
    </row>
    <row r="57" spans="1:9" ht="12.75">
      <c r="A57" s="76" t="s">
        <v>364</v>
      </c>
      <c r="B57" s="128"/>
      <c r="C57" s="128"/>
      <c r="D57" s="128"/>
      <c r="E57" s="128"/>
      <c r="F57" s="128" t="s">
        <v>365</v>
      </c>
      <c r="G57" s="160"/>
      <c r="H57" s="29"/>
      <c r="I57" t="s">
        <v>366</v>
      </c>
    </row>
    <row r="58" spans="1:9" ht="12.75">
      <c r="A58" s="76" t="s">
        <v>367</v>
      </c>
      <c r="B58" s="128"/>
      <c r="C58" s="128"/>
      <c r="D58" s="128"/>
      <c r="E58" s="128"/>
      <c r="F58" s="128" t="s">
        <v>368</v>
      </c>
      <c r="G58" s="160"/>
      <c r="H58" s="29"/>
      <c r="I58" s="4" t="s">
        <v>369</v>
      </c>
    </row>
    <row r="59" spans="1:9" ht="12.75">
      <c r="A59" s="76" t="s">
        <v>370</v>
      </c>
      <c r="B59" s="128"/>
      <c r="C59" s="128"/>
      <c r="D59" s="128"/>
      <c r="E59" s="128"/>
      <c r="F59" s="128" t="s">
        <v>371</v>
      </c>
      <c r="G59" s="160"/>
      <c r="H59" s="29"/>
      <c r="I59" t="s">
        <v>372</v>
      </c>
    </row>
    <row r="60" spans="1:9" ht="12.75">
      <c r="A60" s="76" t="s">
        <v>373</v>
      </c>
      <c r="B60" s="128"/>
      <c r="C60" s="161"/>
      <c r="D60" s="128"/>
      <c r="E60" s="128"/>
      <c r="F60" s="128" t="s">
        <v>374</v>
      </c>
      <c r="G60" s="160"/>
      <c r="H60" s="29"/>
      <c r="I60" t="s">
        <v>375</v>
      </c>
    </row>
    <row r="61" spans="1:9" ht="12.75">
      <c r="A61" s="76" t="s">
        <v>376</v>
      </c>
      <c r="B61" s="128"/>
      <c r="C61" s="161"/>
      <c r="D61" s="128"/>
      <c r="E61" s="128"/>
      <c r="F61" s="128" t="s">
        <v>377</v>
      </c>
      <c r="G61" s="160"/>
      <c r="H61" s="29"/>
      <c r="I61" s="162" t="s">
        <v>378</v>
      </c>
    </row>
    <row r="62" spans="1:9" ht="12.75">
      <c r="A62" s="76" t="s">
        <v>379</v>
      </c>
      <c r="B62" s="128"/>
      <c r="C62" s="161"/>
      <c r="D62" s="128"/>
      <c r="E62" s="128"/>
      <c r="F62" s="163" t="s">
        <v>380</v>
      </c>
      <c r="G62" s="164"/>
      <c r="H62" s="29"/>
      <c r="I62" s="165"/>
    </row>
    <row r="63" spans="1:8" ht="12.75">
      <c r="A63" s="76" t="s">
        <v>381</v>
      </c>
      <c r="B63" s="128"/>
      <c r="C63" s="131"/>
      <c r="D63" s="128"/>
      <c r="E63" s="128" t="s">
        <v>382</v>
      </c>
      <c r="F63" s="128"/>
      <c r="G63" s="129"/>
      <c r="H63" s="29"/>
    </row>
    <row r="64" spans="1:8" ht="12.75">
      <c r="A64" s="76" t="s">
        <v>383</v>
      </c>
      <c r="B64" s="128"/>
      <c r="C64" s="131"/>
      <c r="D64" s="128"/>
      <c r="E64" s="128" t="s">
        <v>384</v>
      </c>
      <c r="F64" s="128"/>
      <c r="G64" s="129"/>
      <c r="H64" s="29"/>
    </row>
    <row r="65" spans="1:9" ht="12.75">
      <c r="A65" s="76" t="s">
        <v>385</v>
      </c>
      <c r="B65" s="128"/>
      <c r="C65" s="131"/>
      <c r="D65" s="128"/>
      <c r="E65" s="128" t="s">
        <v>386</v>
      </c>
      <c r="F65" s="128"/>
      <c r="G65" s="129"/>
      <c r="H65" s="29"/>
      <c r="I65" s="162" t="s">
        <v>387</v>
      </c>
    </row>
    <row r="66" spans="1:9" ht="12.75">
      <c r="A66" s="76" t="s">
        <v>388</v>
      </c>
      <c r="B66" s="128"/>
      <c r="C66" s="131"/>
      <c r="D66" s="128" t="s">
        <v>389</v>
      </c>
      <c r="E66" s="128"/>
      <c r="F66" s="128"/>
      <c r="G66" s="129"/>
      <c r="H66" s="29"/>
      <c r="I66" s="1"/>
    </row>
    <row r="67" spans="1:9" ht="12.75">
      <c r="A67" s="76"/>
      <c r="B67" s="128"/>
      <c r="C67" s="131"/>
      <c r="D67" s="128"/>
      <c r="E67" s="128"/>
      <c r="F67" s="128" t="s">
        <v>390</v>
      </c>
      <c r="G67" s="129"/>
      <c r="H67" s="29"/>
      <c r="I67" s="166"/>
    </row>
    <row r="68" spans="1:8" ht="12.75">
      <c r="A68" s="167">
        <v>3502</v>
      </c>
      <c r="B68" s="168"/>
      <c r="C68" s="169" t="s">
        <v>391</v>
      </c>
      <c r="D68" s="170"/>
      <c r="E68" s="169"/>
      <c r="F68" s="169"/>
      <c r="G68" s="171">
        <f>G69+G70+G86</f>
        <v>0</v>
      </c>
      <c r="H68" s="172">
        <f>H69+H70+H86</f>
        <v>0</v>
      </c>
    </row>
    <row r="69" spans="1:8" ht="12.75">
      <c r="A69" s="76" t="s">
        <v>392</v>
      </c>
      <c r="B69" s="128"/>
      <c r="C69" s="128"/>
      <c r="D69" s="131" t="s">
        <v>335</v>
      </c>
      <c r="E69" s="131"/>
      <c r="F69" s="128"/>
      <c r="G69" s="129"/>
      <c r="H69" s="29"/>
    </row>
    <row r="70" spans="1:8" ht="12.75">
      <c r="A70" s="76" t="s">
        <v>393</v>
      </c>
      <c r="B70" s="128"/>
      <c r="C70" s="131"/>
      <c r="D70" s="131" t="s">
        <v>337</v>
      </c>
      <c r="E70" s="128"/>
      <c r="F70" s="128"/>
      <c r="G70" s="157">
        <f>G71+G83+G84+G85</f>
        <v>0</v>
      </c>
      <c r="H70" s="158">
        <f>H71+H83+H84+H85</f>
        <v>0</v>
      </c>
    </row>
    <row r="71" spans="1:8" ht="12.75">
      <c r="A71" s="76" t="s">
        <v>394</v>
      </c>
      <c r="B71" s="128"/>
      <c r="C71" s="128"/>
      <c r="D71" s="131"/>
      <c r="E71" s="131" t="s">
        <v>339</v>
      </c>
      <c r="F71" s="128"/>
      <c r="G71" s="157">
        <f>SUM(G72:G82)+G87</f>
        <v>0</v>
      </c>
      <c r="H71" s="158">
        <f>SUM(H72:H82)+H87</f>
        <v>0</v>
      </c>
    </row>
    <row r="72" spans="1:8" ht="12.75">
      <c r="A72" s="76" t="s">
        <v>395</v>
      </c>
      <c r="B72" s="128"/>
      <c r="C72" s="128"/>
      <c r="D72" s="131"/>
      <c r="E72" s="131"/>
      <c r="F72" s="128" t="s">
        <v>341</v>
      </c>
      <c r="G72" s="173"/>
      <c r="H72" s="174"/>
    </row>
    <row r="73" spans="1:8" ht="12.75">
      <c r="A73" s="76" t="s">
        <v>396</v>
      </c>
      <c r="B73" s="128"/>
      <c r="C73" s="128"/>
      <c r="D73" s="128"/>
      <c r="E73" s="131"/>
      <c r="F73" s="128" t="s">
        <v>347</v>
      </c>
      <c r="G73" s="173"/>
      <c r="H73" s="174"/>
    </row>
    <row r="74" spans="1:8" ht="12.75">
      <c r="A74" s="76" t="s">
        <v>397</v>
      </c>
      <c r="B74" s="128"/>
      <c r="C74" s="128"/>
      <c r="D74" s="128"/>
      <c r="E74" s="131"/>
      <c r="F74" s="128" t="s">
        <v>349</v>
      </c>
      <c r="G74" s="173"/>
      <c r="H74" s="174"/>
    </row>
    <row r="75" spans="1:9" ht="12.75">
      <c r="A75" s="76" t="s">
        <v>398</v>
      </c>
      <c r="B75" s="128"/>
      <c r="C75" s="128"/>
      <c r="D75" s="128"/>
      <c r="E75" s="131"/>
      <c r="F75" s="128" t="s">
        <v>352</v>
      </c>
      <c r="G75" s="173"/>
      <c r="H75" s="174"/>
      <c r="I75" s="162" t="s">
        <v>399</v>
      </c>
    </row>
    <row r="76" spans="1:9" ht="12.75">
      <c r="A76" s="76" t="s">
        <v>400</v>
      </c>
      <c r="B76" s="128"/>
      <c r="C76" s="128"/>
      <c r="D76" s="128"/>
      <c r="E76" s="131"/>
      <c r="F76" s="128" t="s">
        <v>355</v>
      </c>
      <c r="G76" s="173"/>
      <c r="H76" s="174"/>
      <c r="I76" t="s">
        <v>401</v>
      </c>
    </row>
    <row r="77" spans="1:8" ht="12.75">
      <c r="A77" s="76" t="s">
        <v>402</v>
      </c>
      <c r="B77" s="128"/>
      <c r="C77" s="128"/>
      <c r="D77" s="128"/>
      <c r="E77" s="131"/>
      <c r="F77" s="128" t="s">
        <v>358</v>
      </c>
      <c r="G77" s="173"/>
      <c r="H77" s="174"/>
    </row>
    <row r="78" spans="1:9" ht="12.75">
      <c r="A78" s="76" t="s">
        <v>403</v>
      </c>
      <c r="B78" s="128"/>
      <c r="C78" s="128"/>
      <c r="D78" s="128"/>
      <c r="E78" s="131"/>
      <c r="F78" s="128" t="s">
        <v>362</v>
      </c>
      <c r="G78" s="173"/>
      <c r="H78" s="174"/>
      <c r="I78" t="s">
        <v>404</v>
      </c>
    </row>
    <row r="79" spans="1:8" ht="12.75">
      <c r="A79" s="76" t="s">
        <v>405</v>
      </c>
      <c r="B79" s="128"/>
      <c r="C79" s="128"/>
      <c r="D79" s="128"/>
      <c r="E79" s="131"/>
      <c r="F79" s="128" t="s">
        <v>365</v>
      </c>
      <c r="G79" s="173"/>
      <c r="H79" s="174"/>
    </row>
    <row r="80" spans="1:8" ht="12.75">
      <c r="A80" s="76" t="s">
        <v>406</v>
      </c>
      <c r="B80" s="128"/>
      <c r="C80" s="128"/>
      <c r="D80" s="128"/>
      <c r="E80" s="131"/>
      <c r="F80" s="128" t="s">
        <v>368</v>
      </c>
      <c r="G80" s="173"/>
      <c r="H80" s="174"/>
    </row>
    <row r="81" spans="1:8" ht="12.75">
      <c r="A81" s="76" t="s">
        <v>407</v>
      </c>
      <c r="B81" s="128"/>
      <c r="C81" s="128"/>
      <c r="D81" s="128"/>
      <c r="E81" s="131"/>
      <c r="F81" s="128" t="s">
        <v>374</v>
      </c>
      <c r="G81" s="173"/>
      <c r="H81" s="174"/>
    </row>
    <row r="82" spans="1:8" ht="12.75">
      <c r="A82" s="76"/>
      <c r="B82" s="128"/>
      <c r="C82" s="128"/>
      <c r="D82" s="128"/>
      <c r="E82" s="131"/>
      <c r="F82" s="163" t="s">
        <v>408</v>
      </c>
      <c r="G82" s="173"/>
      <c r="H82" s="174"/>
    </row>
    <row r="83" spans="1:8" ht="12.75">
      <c r="A83" s="76" t="s">
        <v>409</v>
      </c>
      <c r="B83" s="128"/>
      <c r="C83" s="131"/>
      <c r="D83" s="128"/>
      <c r="E83" s="128" t="s">
        <v>382</v>
      </c>
      <c r="F83" s="128"/>
      <c r="G83" s="129"/>
      <c r="H83" s="29"/>
    </row>
    <row r="84" spans="1:8" ht="12.75">
      <c r="A84" s="76" t="s">
        <v>410</v>
      </c>
      <c r="B84" s="128"/>
      <c r="C84" s="131"/>
      <c r="D84" s="128"/>
      <c r="E84" s="128" t="s">
        <v>384</v>
      </c>
      <c r="F84" s="128"/>
      <c r="G84" s="129"/>
      <c r="H84" s="29"/>
    </row>
    <row r="85" spans="1:9" ht="12.75">
      <c r="A85" s="76" t="s">
        <v>411</v>
      </c>
      <c r="B85" s="128"/>
      <c r="C85" s="131"/>
      <c r="D85" s="128"/>
      <c r="E85" s="128" t="s">
        <v>386</v>
      </c>
      <c r="F85" s="128"/>
      <c r="G85" s="129"/>
      <c r="H85" s="29"/>
      <c r="I85" s="162" t="s">
        <v>412</v>
      </c>
    </row>
    <row r="86" spans="1:8" ht="12.75">
      <c r="A86" s="76" t="s">
        <v>413</v>
      </c>
      <c r="B86" s="128"/>
      <c r="C86" s="128"/>
      <c r="D86" s="128" t="s">
        <v>389</v>
      </c>
      <c r="E86" s="128"/>
      <c r="F86" s="128"/>
      <c r="G86" s="175"/>
      <c r="H86" s="176"/>
    </row>
    <row r="87" spans="1:8" ht="12.75">
      <c r="A87" s="76"/>
      <c r="B87" s="128"/>
      <c r="C87" s="161"/>
      <c r="D87" s="128"/>
      <c r="E87" s="131"/>
      <c r="F87" s="128"/>
      <c r="G87" s="129"/>
      <c r="H87" s="29"/>
    </row>
    <row r="88" spans="1:8" ht="12.75">
      <c r="A88" s="167">
        <v>352</v>
      </c>
      <c r="B88" s="168"/>
      <c r="C88" s="169" t="s">
        <v>414</v>
      </c>
      <c r="D88" s="168"/>
      <c r="E88" s="177"/>
      <c r="F88" s="177"/>
      <c r="G88" s="171">
        <f>G89+G90+G99</f>
        <v>0</v>
      </c>
      <c r="H88" s="172">
        <f>H89+H90+H99</f>
        <v>0</v>
      </c>
    </row>
    <row r="89" spans="1:8" ht="12.75">
      <c r="A89" s="76" t="s">
        <v>415</v>
      </c>
      <c r="B89" s="128"/>
      <c r="C89" s="161"/>
      <c r="D89" s="131" t="s">
        <v>335</v>
      </c>
      <c r="E89" s="128"/>
      <c r="F89" s="131"/>
      <c r="G89" s="129"/>
      <c r="H89" s="29"/>
    </row>
    <row r="90" spans="1:8" ht="12.75">
      <c r="A90" s="76" t="s">
        <v>416</v>
      </c>
      <c r="B90" s="128"/>
      <c r="C90" s="131"/>
      <c r="D90" s="131" t="s">
        <v>337</v>
      </c>
      <c r="E90" s="128"/>
      <c r="F90" s="128"/>
      <c r="G90" s="157">
        <f>G91+G96+G97+G98</f>
        <v>0</v>
      </c>
      <c r="H90" s="158">
        <f>H91+H96+H97+H98</f>
        <v>0</v>
      </c>
    </row>
    <row r="91" spans="1:8" ht="12.75">
      <c r="A91" s="76" t="s">
        <v>417</v>
      </c>
      <c r="B91" s="128"/>
      <c r="C91" s="161"/>
      <c r="D91" s="128"/>
      <c r="E91" s="131" t="s">
        <v>339</v>
      </c>
      <c r="F91" s="131"/>
      <c r="G91" s="178">
        <f>G92+G95</f>
        <v>0</v>
      </c>
      <c r="H91" s="179">
        <f>H92+H95</f>
        <v>0</v>
      </c>
    </row>
    <row r="92" spans="1:9" ht="12.75">
      <c r="A92" s="76" t="s">
        <v>418</v>
      </c>
      <c r="B92" s="128"/>
      <c r="C92" s="128"/>
      <c r="D92" s="128"/>
      <c r="E92" s="131"/>
      <c r="F92" s="128" t="s">
        <v>419</v>
      </c>
      <c r="G92" s="178">
        <f>SUM(G93:G94)</f>
        <v>0</v>
      </c>
      <c r="H92" s="179">
        <f>SUM(H93:H94)</f>
        <v>0</v>
      </c>
      <c r="I92" s="180"/>
    </row>
    <row r="93" spans="1:8" ht="12.75">
      <c r="A93" s="76"/>
      <c r="B93" s="128"/>
      <c r="C93" s="161"/>
      <c r="D93" s="128"/>
      <c r="E93" s="131"/>
      <c r="F93" s="131" t="s">
        <v>420</v>
      </c>
      <c r="G93" s="129"/>
      <c r="H93" s="29"/>
    </row>
    <row r="94" spans="1:9" ht="12.75">
      <c r="A94" s="76"/>
      <c r="B94" s="128"/>
      <c r="C94" s="161"/>
      <c r="D94" s="128"/>
      <c r="E94" s="131"/>
      <c r="F94" s="131" t="s">
        <v>421</v>
      </c>
      <c r="G94" s="129"/>
      <c r="H94" s="29"/>
      <c r="I94" s="180"/>
    </row>
    <row r="95" spans="1:8" ht="12.75">
      <c r="A95" s="76"/>
      <c r="B95" s="128"/>
      <c r="C95" s="161"/>
      <c r="D95" s="128"/>
      <c r="E95" s="131"/>
      <c r="F95" s="131"/>
      <c r="G95" s="129"/>
      <c r="H95" s="29"/>
    </row>
    <row r="96" spans="1:8" ht="12.75">
      <c r="A96" s="76" t="s">
        <v>422</v>
      </c>
      <c r="B96" s="128"/>
      <c r="C96" s="161"/>
      <c r="D96" s="128"/>
      <c r="E96" s="128" t="s">
        <v>382</v>
      </c>
      <c r="F96" s="128"/>
      <c r="G96" s="181"/>
      <c r="H96" s="29"/>
    </row>
    <row r="97" spans="1:8" ht="12.75">
      <c r="A97" s="76" t="s">
        <v>423</v>
      </c>
      <c r="B97" s="128"/>
      <c r="C97" s="161"/>
      <c r="D97" s="128"/>
      <c r="E97" s="128" t="s">
        <v>384</v>
      </c>
      <c r="F97" s="128"/>
      <c r="G97" s="181"/>
      <c r="H97" s="29"/>
    </row>
    <row r="98" spans="1:8" ht="12.75">
      <c r="A98" s="76" t="s">
        <v>424</v>
      </c>
      <c r="B98" s="128"/>
      <c r="C98" s="161"/>
      <c r="D98" s="128"/>
      <c r="E98" s="128" t="s">
        <v>386</v>
      </c>
      <c r="F98" s="128"/>
      <c r="G98" s="181"/>
      <c r="H98" s="29"/>
    </row>
    <row r="99" spans="1:8" ht="13.5" thickBot="1">
      <c r="A99" s="76" t="s">
        <v>425</v>
      </c>
      <c r="B99" s="128"/>
      <c r="C99" s="161"/>
      <c r="D99" s="128" t="s">
        <v>389</v>
      </c>
      <c r="E99" s="128"/>
      <c r="F99" s="128"/>
      <c r="G99" s="181"/>
      <c r="H99" s="29"/>
    </row>
    <row r="100" spans="1:8" ht="13.5" thickBot="1">
      <c r="A100" s="124">
        <v>38</v>
      </c>
      <c r="B100" s="125" t="s">
        <v>426</v>
      </c>
      <c r="C100" s="125"/>
      <c r="D100" s="125"/>
      <c r="E100" s="182"/>
      <c r="F100" s="182"/>
      <c r="G100" s="126">
        <f>G101+G108+G122</f>
        <v>0</v>
      </c>
      <c r="H100" s="127">
        <f>H101+H108+H122</f>
        <v>0</v>
      </c>
    </row>
    <row r="101" spans="1:8" ht="12.75">
      <c r="A101" s="167">
        <v>381</v>
      </c>
      <c r="B101" s="168"/>
      <c r="C101" s="168" t="s">
        <v>427</v>
      </c>
      <c r="D101" s="177"/>
      <c r="E101" s="177"/>
      <c r="F101" s="177"/>
      <c r="G101" s="183"/>
      <c r="H101" s="172">
        <f>SUM(H102:H107)</f>
        <v>0</v>
      </c>
    </row>
    <row r="102" spans="1:8" ht="12.75">
      <c r="A102" s="76">
        <v>3810</v>
      </c>
      <c r="B102" s="128"/>
      <c r="C102" s="128"/>
      <c r="D102" s="131" t="s">
        <v>428</v>
      </c>
      <c r="E102" s="131"/>
      <c r="F102" s="131"/>
      <c r="G102" s="148"/>
      <c r="H102" s="29"/>
    </row>
    <row r="103" spans="1:8" ht="12.75">
      <c r="A103" s="76">
        <v>3811</v>
      </c>
      <c r="B103" s="128"/>
      <c r="C103" s="128"/>
      <c r="D103" s="131" t="s">
        <v>429</v>
      </c>
      <c r="E103" s="131"/>
      <c r="F103" s="131"/>
      <c r="G103" s="148"/>
      <c r="H103" s="29"/>
    </row>
    <row r="104" spans="1:8" ht="12.75">
      <c r="A104" s="76">
        <v>3812</v>
      </c>
      <c r="B104" s="128"/>
      <c r="C104" s="128"/>
      <c r="D104" s="131" t="s">
        <v>430</v>
      </c>
      <c r="E104" s="131"/>
      <c r="F104" s="131"/>
      <c r="G104" s="148"/>
      <c r="H104" s="29"/>
    </row>
    <row r="105" spans="1:8" ht="12.75">
      <c r="A105" s="76">
        <v>3813</v>
      </c>
      <c r="B105" s="128"/>
      <c r="C105" s="128"/>
      <c r="D105" s="128" t="s">
        <v>431</v>
      </c>
      <c r="E105" s="128"/>
      <c r="F105" s="131"/>
      <c r="G105" s="148"/>
      <c r="H105" s="29"/>
    </row>
    <row r="106" spans="1:8" ht="12.75">
      <c r="A106" s="76">
        <v>3814</v>
      </c>
      <c r="B106" s="128"/>
      <c r="C106" s="128"/>
      <c r="D106" s="131" t="s">
        <v>432</v>
      </c>
      <c r="E106" s="131"/>
      <c r="F106" s="128"/>
      <c r="G106" s="146"/>
      <c r="H106" s="29"/>
    </row>
    <row r="107" spans="1:8" ht="12.75">
      <c r="A107" s="184">
        <v>3818</v>
      </c>
      <c r="B107" s="185"/>
      <c r="C107" s="185"/>
      <c r="D107" s="185" t="s">
        <v>433</v>
      </c>
      <c r="E107" s="185"/>
      <c r="F107" s="185"/>
      <c r="G107" s="148"/>
      <c r="H107" s="29"/>
    </row>
    <row r="108" spans="1:8" ht="12.75">
      <c r="A108" s="186">
        <v>382</v>
      </c>
      <c r="B108" s="169"/>
      <c r="C108" s="169" t="s">
        <v>434</v>
      </c>
      <c r="D108" s="169"/>
      <c r="E108" s="169"/>
      <c r="F108" s="169"/>
      <c r="G108" s="183"/>
      <c r="H108" s="172">
        <f>SUM(H109:H114)</f>
        <v>0</v>
      </c>
    </row>
    <row r="109" spans="1:8" ht="12.75">
      <c r="A109" s="76">
        <v>3820</v>
      </c>
      <c r="B109" s="128"/>
      <c r="C109" s="128"/>
      <c r="D109" s="128" t="s">
        <v>435</v>
      </c>
      <c r="E109" s="128"/>
      <c r="F109" s="128"/>
      <c r="G109" s="148"/>
      <c r="H109" s="29"/>
    </row>
    <row r="110" spans="1:8" ht="12.75">
      <c r="A110" s="76">
        <v>3821</v>
      </c>
      <c r="B110" s="128"/>
      <c r="C110" s="128"/>
      <c r="D110" s="128" t="s">
        <v>436</v>
      </c>
      <c r="E110" s="128"/>
      <c r="F110" s="128"/>
      <c r="G110" s="148"/>
      <c r="H110" s="29"/>
    </row>
    <row r="111" spans="1:8" ht="12.75">
      <c r="A111" s="76">
        <v>3822</v>
      </c>
      <c r="B111" s="128"/>
      <c r="C111" s="128"/>
      <c r="D111" s="128" t="s">
        <v>437</v>
      </c>
      <c r="E111" s="128"/>
      <c r="F111" s="128"/>
      <c r="G111" s="148"/>
      <c r="H111" s="29"/>
    </row>
    <row r="112" spans="1:8" ht="12.75">
      <c r="A112" s="76">
        <v>3823</v>
      </c>
      <c r="B112" s="128"/>
      <c r="C112" s="128"/>
      <c r="D112" s="128" t="s">
        <v>438</v>
      </c>
      <c r="E112" s="128"/>
      <c r="F112" s="128"/>
      <c r="G112" s="148"/>
      <c r="H112" s="29"/>
    </row>
    <row r="113" spans="1:8" ht="12.75">
      <c r="A113" s="76">
        <v>3824</v>
      </c>
      <c r="B113" s="128"/>
      <c r="C113" s="128"/>
      <c r="D113" s="128" t="s">
        <v>439</v>
      </c>
      <c r="E113" s="128"/>
      <c r="F113" s="128"/>
      <c r="G113" s="148"/>
      <c r="H113" s="29"/>
    </row>
    <row r="114" spans="1:8" ht="12.75">
      <c r="A114" s="187">
        <v>3825</v>
      </c>
      <c r="B114" s="188"/>
      <c r="C114" s="188"/>
      <c r="D114" s="189" t="s">
        <v>440</v>
      </c>
      <c r="E114" s="189"/>
      <c r="F114" s="189"/>
      <c r="G114" s="190">
        <f>SUM(G115:G121)</f>
        <v>0</v>
      </c>
      <c r="H114" s="158">
        <f>SUM(H115:H121)</f>
        <v>0</v>
      </c>
    </row>
    <row r="115" spans="1:8" ht="12.75">
      <c r="A115" s="187">
        <v>382500</v>
      </c>
      <c r="B115" s="188"/>
      <c r="C115" s="188"/>
      <c r="D115" s="189"/>
      <c r="E115" s="189" t="s">
        <v>441</v>
      </c>
      <c r="F115" s="191"/>
      <c r="G115" s="129"/>
      <c r="H115" s="29"/>
    </row>
    <row r="116" spans="1:8" ht="12.75">
      <c r="A116" s="187">
        <v>382510</v>
      </c>
      <c r="B116" s="188"/>
      <c r="C116" s="188"/>
      <c r="D116" s="189"/>
      <c r="E116" s="189" t="s">
        <v>442</v>
      </c>
      <c r="F116" s="191"/>
      <c r="G116" s="129"/>
      <c r="H116" s="29"/>
    </row>
    <row r="117" spans="1:8" ht="12.75">
      <c r="A117" s="187">
        <v>382520</v>
      </c>
      <c r="B117" s="188"/>
      <c r="C117" s="188"/>
      <c r="D117" s="188"/>
      <c r="E117" s="189" t="s">
        <v>443</v>
      </c>
      <c r="F117" s="191"/>
      <c r="G117" s="192"/>
      <c r="H117" s="193"/>
    </row>
    <row r="118" spans="1:8" ht="12.75">
      <c r="A118" s="187">
        <v>382530</v>
      </c>
      <c r="B118" s="188"/>
      <c r="C118" s="188"/>
      <c r="D118" s="188"/>
      <c r="E118" s="128" t="s">
        <v>444</v>
      </c>
      <c r="F118" s="128"/>
      <c r="G118" s="192"/>
      <c r="H118" s="193"/>
    </row>
    <row r="119" spans="1:8" ht="12.75">
      <c r="A119" s="187">
        <v>382540</v>
      </c>
      <c r="B119" s="188"/>
      <c r="C119" s="188"/>
      <c r="D119" s="188"/>
      <c r="E119" s="128" t="s">
        <v>445</v>
      </c>
      <c r="F119" s="128"/>
      <c r="G119" s="192"/>
      <c r="H119" s="193"/>
    </row>
    <row r="120" spans="1:8" ht="12.75">
      <c r="A120" s="187">
        <v>382550</v>
      </c>
      <c r="B120" s="189"/>
      <c r="C120" s="189"/>
      <c r="D120" s="189"/>
      <c r="E120" s="189" t="s">
        <v>446</v>
      </c>
      <c r="F120" s="189"/>
      <c r="G120" s="194"/>
      <c r="H120" s="195"/>
    </row>
    <row r="121" spans="1:8" ht="12.75">
      <c r="A121" s="187">
        <v>382560</v>
      </c>
      <c r="B121" s="188"/>
      <c r="C121" s="188"/>
      <c r="D121" s="188"/>
      <c r="E121" s="128" t="s">
        <v>447</v>
      </c>
      <c r="F121" s="128"/>
      <c r="G121" s="192"/>
      <c r="H121" s="193"/>
    </row>
    <row r="122" spans="1:8" ht="12.75">
      <c r="A122" s="167">
        <v>388</v>
      </c>
      <c r="B122" s="168"/>
      <c r="C122" s="168" t="s">
        <v>426</v>
      </c>
      <c r="D122" s="168"/>
      <c r="E122" s="168"/>
      <c r="F122" s="168"/>
      <c r="G122" s="183"/>
      <c r="H122" s="172">
        <f>H123+H124+H125</f>
        <v>0</v>
      </c>
    </row>
    <row r="123" spans="1:8" ht="12.75">
      <c r="A123" s="76">
        <v>3880</v>
      </c>
      <c r="B123" s="128"/>
      <c r="C123" s="128"/>
      <c r="D123" s="128" t="s">
        <v>448</v>
      </c>
      <c r="E123" s="128"/>
      <c r="F123" s="128"/>
      <c r="G123" s="148"/>
      <c r="H123" s="29"/>
    </row>
    <row r="124" spans="1:8" s="197" customFormat="1" ht="12.75">
      <c r="A124" s="196">
        <v>3882</v>
      </c>
      <c r="B124" s="163"/>
      <c r="C124" s="163"/>
      <c r="D124" s="163" t="s">
        <v>449</v>
      </c>
      <c r="E124" s="163"/>
      <c r="F124" s="163"/>
      <c r="G124" s="148"/>
      <c r="H124" s="29"/>
    </row>
    <row r="125" spans="1:8" ht="13.5" thickBot="1">
      <c r="A125" s="77">
        <v>3888</v>
      </c>
      <c r="B125" s="133"/>
      <c r="C125" s="133"/>
      <c r="D125" s="133" t="s">
        <v>450</v>
      </c>
      <c r="E125" s="133"/>
      <c r="F125" s="133"/>
      <c r="G125" s="198"/>
      <c r="H125" s="136"/>
    </row>
    <row r="126" spans="1:8" ht="13.5" thickBot="1">
      <c r="A126" s="199" t="s">
        <v>451</v>
      </c>
      <c r="B126" s="200" t="s">
        <v>452</v>
      </c>
      <c r="C126" s="200"/>
      <c r="D126" s="200"/>
      <c r="E126" s="200"/>
      <c r="F126" s="200"/>
      <c r="G126" s="201">
        <f>G127+G152+G186+G205</f>
        <v>0</v>
      </c>
      <c r="H126" s="202">
        <f>H127+H152+H186+H205</f>
        <v>0</v>
      </c>
    </row>
    <row r="127" spans="1:8" ht="13.5" thickBot="1">
      <c r="A127" s="199">
        <v>4</v>
      </c>
      <c r="B127" s="203" t="s">
        <v>453</v>
      </c>
      <c r="C127" s="200"/>
      <c r="D127" s="200"/>
      <c r="E127" s="200"/>
      <c r="F127" s="200"/>
      <c r="G127" s="201">
        <f>G128+G129+G139+G150</f>
        <v>0</v>
      </c>
      <c r="H127" s="127">
        <f>H128+H129+H139+H150</f>
        <v>0</v>
      </c>
    </row>
    <row r="128" spans="1:8" ht="12.75">
      <c r="A128" s="186">
        <v>40</v>
      </c>
      <c r="B128" s="168"/>
      <c r="C128" s="168" t="s">
        <v>146</v>
      </c>
      <c r="D128" s="204"/>
      <c r="E128" s="204"/>
      <c r="F128" s="204"/>
      <c r="G128" s="205"/>
      <c r="H128" s="206"/>
    </row>
    <row r="129" spans="1:8" ht="12.75">
      <c r="A129" s="207">
        <v>41</v>
      </c>
      <c r="B129" s="208"/>
      <c r="C129" s="208" t="s">
        <v>454</v>
      </c>
      <c r="D129" s="209"/>
      <c r="E129" s="209"/>
      <c r="F129" s="209"/>
      <c r="G129" s="210">
        <f>G130</f>
        <v>0</v>
      </c>
      <c r="H129" s="211">
        <f>H130</f>
        <v>0</v>
      </c>
    </row>
    <row r="130" spans="1:8" ht="12.75">
      <c r="A130" s="212">
        <v>413</v>
      </c>
      <c r="B130" s="213"/>
      <c r="C130" s="214" t="s">
        <v>455</v>
      </c>
      <c r="D130" s="213"/>
      <c r="E130" s="213"/>
      <c r="F130" s="213"/>
      <c r="G130" s="210">
        <f>SUM(G131:G138)</f>
        <v>0</v>
      </c>
      <c r="H130" s="211">
        <f>SUM(H131:H138)</f>
        <v>0</v>
      </c>
    </row>
    <row r="131" spans="1:8" ht="12.75">
      <c r="A131" s="76">
        <v>4130</v>
      </c>
      <c r="B131" s="128"/>
      <c r="C131" s="128" t="s">
        <v>456</v>
      </c>
      <c r="D131" s="128"/>
      <c r="E131" s="128"/>
      <c r="F131" s="128"/>
      <c r="G131" s="129"/>
      <c r="H131" s="29"/>
    </row>
    <row r="132" spans="1:8" ht="12.75">
      <c r="A132" s="76">
        <v>4131</v>
      </c>
      <c r="B132" s="128"/>
      <c r="C132" s="128" t="s">
        <v>457</v>
      </c>
      <c r="D132" s="128"/>
      <c r="E132" s="128"/>
      <c r="F132" s="128"/>
      <c r="G132" s="129"/>
      <c r="H132" s="29"/>
    </row>
    <row r="133" spans="1:8" ht="12.75">
      <c r="A133" s="76">
        <v>4132</v>
      </c>
      <c r="B133" s="128"/>
      <c r="C133" s="128" t="s">
        <v>458</v>
      </c>
      <c r="D133" s="128"/>
      <c r="E133" s="128"/>
      <c r="F133" s="128"/>
      <c r="G133" s="129"/>
      <c r="H133" s="29"/>
    </row>
    <row r="134" spans="1:8" ht="12.75">
      <c r="A134" s="76">
        <v>4133</v>
      </c>
      <c r="B134" s="128"/>
      <c r="C134" s="128" t="s">
        <v>459</v>
      </c>
      <c r="D134" s="128"/>
      <c r="E134" s="128"/>
      <c r="F134" s="128"/>
      <c r="G134" s="129"/>
      <c r="H134" s="29"/>
    </row>
    <row r="135" spans="1:8" ht="12.75">
      <c r="A135" s="215">
        <v>4134</v>
      </c>
      <c r="B135" s="128"/>
      <c r="C135" s="128" t="s">
        <v>460</v>
      </c>
      <c r="D135" s="128"/>
      <c r="E135" s="128"/>
      <c r="F135" s="128"/>
      <c r="G135" s="129"/>
      <c r="H135" s="29"/>
    </row>
    <row r="136" spans="1:8" ht="12.75">
      <c r="A136" s="187">
        <v>4138</v>
      </c>
      <c r="B136" s="128"/>
      <c r="C136" s="216" t="s">
        <v>461</v>
      </c>
      <c r="D136" s="128"/>
      <c r="E136" s="128"/>
      <c r="F136" s="128"/>
      <c r="G136" s="129"/>
      <c r="H136" s="29"/>
    </row>
    <row r="137" spans="1:8" s="197" customFormat="1" ht="12.75">
      <c r="A137" s="217">
        <v>4137</v>
      </c>
      <c r="B137" s="163"/>
      <c r="C137" s="163" t="s">
        <v>462</v>
      </c>
      <c r="D137" s="163"/>
      <c r="E137" s="163"/>
      <c r="F137" s="163"/>
      <c r="G137" s="175"/>
      <c r="H137" s="29"/>
    </row>
    <row r="138" spans="1:9" s="220" customFormat="1" ht="12.75">
      <c r="A138" s="76">
        <v>4139</v>
      </c>
      <c r="B138" s="128"/>
      <c r="C138" s="128" t="s">
        <v>463</v>
      </c>
      <c r="D138" s="128"/>
      <c r="E138" s="168"/>
      <c r="F138" s="168"/>
      <c r="G138" s="218"/>
      <c r="H138" s="219"/>
      <c r="I138" s="4"/>
    </row>
    <row r="139" spans="1:8" ht="12.75">
      <c r="A139" s="212">
        <v>450</v>
      </c>
      <c r="B139" s="143"/>
      <c r="C139" s="143" t="s">
        <v>464</v>
      </c>
      <c r="D139" s="221"/>
      <c r="E139" s="143"/>
      <c r="F139" s="143"/>
      <c r="G139" s="210">
        <f>G140+G148</f>
        <v>0</v>
      </c>
      <c r="H139" s="211">
        <f>H140+H148</f>
        <v>0</v>
      </c>
    </row>
    <row r="140" spans="1:8" ht="12.75">
      <c r="A140" s="215">
        <v>4500</v>
      </c>
      <c r="B140" s="128"/>
      <c r="C140" s="128"/>
      <c r="D140" s="216" t="s">
        <v>465</v>
      </c>
      <c r="E140" s="128"/>
      <c r="F140" s="128"/>
      <c r="G140" s="190">
        <f>G141+G142+G147</f>
        <v>0</v>
      </c>
      <c r="H140" s="158">
        <f>H141+H142+H147</f>
        <v>0</v>
      </c>
    </row>
    <row r="141" spans="1:8" ht="12.75">
      <c r="A141" s="215" t="s">
        <v>466</v>
      </c>
      <c r="B141" s="128"/>
      <c r="C141" s="128"/>
      <c r="D141" s="216"/>
      <c r="E141" s="131" t="s">
        <v>467</v>
      </c>
      <c r="F141" s="128"/>
      <c r="G141" s="129"/>
      <c r="H141" s="29"/>
    </row>
    <row r="142" spans="1:8" ht="12.75">
      <c r="A142" s="215" t="s">
        <v>468</v>
      </c>
      <c r="B142" s="128"/>
      <c r="C142" s="128"/>
      <c r="D142" s="216"/>
      <c r="E142" s="131" t="s">
        <v>469</v>
      </c>
      <c r="F142" s="128"/>
      <c r="G142" s="190">
        <f>SUM(G143:G146)</f>
        <v>0</v>
      </c>
      <c r="H142" s="158">
        <f>SUM(H143:H146)</f>
        <v>0</v>
      </c>
    </row>
    <row r="143" spans="1:8" ht="12.75">
      <c r="A143" s="215" t="s">
        <v>470</v>
      </c>
      <c r="B143" s="128"/>
      <c r="C143" s="128"/>
      <c r="D143" s="216"/>
      <c r="E143" s="128"/>
      <c r="F143" s="128" t="s">
        <v>471</v>
      </c>
      <c r="G143" s="129"/>
      <c r="H143" s="29"/>
    </row>
    <row r="144" spans="1:8" ht="12.75">
      <c r="A144" s="215" t="s">
        <v>472</v>
      </c>
      <c r="B144" s="128"/>
      <c r="C144" s="128"/>
      <c r="D144" s="216"/>
      <c r="E144" s="128"/>
      <c r="F144" s="128" t="s">
        <v>473</v>
      </c>
      <c r="G144" s="129"/>
      <c r="H144" s="29"/>
    </row>
    <row r="145" spans="1:8" ht="12.75">
      <c r="A145" s="215" t="s">
        <v>474</v>
      </c>
      <c r="B145" s="128"/>
      <c r="C145" s="128"/>
      <c r="D145" s="216"/>
      <c r="E145" s="128"/>
      <c r="F145" s="128" t="s">
        <v>475</v>
      </c>
      <c r="G145" s="129"/>
      <c r="H145" s="29"/>
    </row>
    <row r="146" spans="1:8" ht="12.75">
      <c r="A146" s="215" t="s">
        <v>476</v>
      </c>
      <c r="B146" s="128"/>
      <c r="C146" s="128"/>
      <c r="D146" s="216"/>
      <c r="E146" s="128"/>
      <c r="F146" s="163" t="s">
        <v>477</v>
      </c>
      <c r="G146" s="129"/>
      <c r="H146" s="29"/>
    </row>
    <row r="147" spans="1:9" ht="12.75">
      <c r="A147" s="215" t="s">
        <v>478</v>
      </c>
      <c r="B147" s="128"/>
      <c r="C147" s="128"/>
      <c r="D147" s="216"/>
      <c r="E147" s="128" t="s">
        <v>479</v>
      </c>
      <c r="F147" s="128"/>
      <c r="G147" s="129"/>
      <c r="H147" s="29"/>
      <c r="I147" s="1" t="s">
        <v>480</v>
      </c>
    </row>
    <row r="148" spans="1:8" ht="12.75">
      <c r="A148" s="215">
        <v>4502</v>
      </c>
      <c r="B148" s="128"/>
      <c r="C148" s="128"/>
      <c r="D148" s="216" t="s">
        <v>481</v>
      </c>
      <c r="E148" s="128"/>
      <c r="F148" s="128"/>
      <c r="G148" s="129"/>
      <c r="H148" s="29"/>
    </row>
    <row r="149" spans="1:8" s="197" customFormat="1" ht="12.75">
      <c r="A149" s="196" t="s">
        <v>482</v>
      </c>
      <c r="B149" s="163"/>
      <c r="C149" s="163"/>
      <c r="D149" s="222"/>
      <c r="E149" s="217" t="s">
        <v>483</v>
      </c>
      <c r="F149" s="163" t="s">
        <v>484</v>
      </c>
      <c r="G149" s="129"/>
      <c r="H149" s="29"/>
    </row>
    <row r="150" spans="1:9" s="197" customFormat="1" ht="12.75">
      <c r="A150" s="223">
        <v>452</v>
      </c>
      <c r="B150" s="163"/>
      <c r="C150" s="163" t="s">
        <v>485</v>
      </c>
      <c r="D150" s="163"/>
      <c r="E150" s="163"/>
      <c r="F150" s="163"/>
      <c r="G150" s="175"/>
      <c r="H150" s="29"/>
      <c r="I150" s="197" t="s">
        <v>486</v>
      </c>
    </row>
    <row r="151" spans="1:8" s="197" customFormat="1" ht="13.5" thickBot="1">
      <c r="A151" s="224" t="s">
        <v>487</v>
      </c>
      <c r="B151" s="225"/>
      <c r="C151" s="225"/>
      <c r="D151" s="226"/>
      <c r="E151" s="227" t="s">
        <v>488</v>
      </c>
      <c r="F151" s="225" t="s">
        <v>484</v>
      </c>
      <c r="G151" s="228"/>
      <c r="H151" s="229"/>
    </row>
    <row r="152" spans="1:8" ht="13.5" thickBot="1">
      <c r="A152" s="230">
        <v>5</v>
      </c>
      <c r="B152" s="200" t="s">
        <v>489</v>
      </c>
      <c r="C152" s="200"/>
      <c r="D152" s="200"/>
      <c r="E152" s="200"/>
      <c r="F152" s="200"/>
      <c r="G152" s="201">
        <f>G153+G162</f>
        <v>0</v>
      </c>
      <c r="H152" s="202">
        <f>H153+H162</f>
        <v>0</v>
      </c>
    </row>
    <row r="153" spans="1:8" ht="13.5" thickBot="1">
      <c r="A153" s="77">
        <v>50</v>
      </c>
      <c r="B153" s="133" t="s">
        <v>144</v>
      </c>
      <c r="C153" s="133"/>
      <c r="D153" s="133"/>
      <c r="E153" s="133"/>
      <c r="F153" s="133"/>
      <c r="G153" s="231">
        <f>G154+G160+G161</f>
        <v>0</v>
      </c>
      <c r="H153" s="232">
        <f>H154+H160+H161</f>
        <v>0</v>
      </c>
    </row>
    <row r="154" spans="1:8" ht="12.75">
      <c r="A154" s="76">
        <v>500</v>
      </c>
      <c r="B154" s="128"/>
      <c r="C154" s="128" t="s">
        <v>490</v>
      </c>
      <c r="D154" s="128"/>
      <c r="E154" s="128"/>
      <c r="F154" s="128"/>
      <c r="G154" s="129"/>
      <c r="H154" s="158">
        <f>H155+H156+H157+H158+H159</f>
        <v>0</v>
      </c>
    </row>
    <row r="155" spans="1:8" ht="12.75">
      <c r="A155" s="76">
        <v>5000</v>
      </c>
      <c r="B155" s="233"/>
      <c r="C155" s="128" t="s">
        <v>491</v>
      </c>
      <c r="D155" s="131"/>
      <c r="E155" s="128"/>
      <c r="F155" s="234"/>
      <c r="G155" s="146"/>
      <c r="H155" s="29"/>
    </row>
    <row r="156" spans="1:8" ht="12.75">
      <c r="A156" s="76">
        <v>5001</v>
      </c>
      <c r="B156" s="233"/>
      <c r="C156" s="128" t="s">
        <v>492</v>
      </c>
      <c r="D156" s="131"/>
      <c r="E156" s="128"/>
      <c r="F156" s="234"/>
      <c r="G156" s="146"/>
      <c r="H156" s="29"/>
    </row>
    <row r="157" spans="1:8" ht="12.75">
      <c r="A157" s="76">
        <v>5002</v>
      </c>
      <c r="B157" s="233"/>
      <c r="C157" s="128" t="s">
        <v>493</v>
      </c>
      <c r="D157" s="131"/>
      <c r="E157" s="128"/>
      <c r="F157" s="234"/>
      <c r="G157" s="146"/>
      <c r="H157" s="29"/>
    </row>
    <row r="158" spans="1:8" ht="12.75">
      <c r="A158" s="76">
        <v>5005</v>
      </c>
      <c r="B158" s="233"/>
      <c r="C158" s="128" t="s">
        <v>494</v>
      </c>
      <c r="D158" s="131"/>
      <c r="E158" s="128"/>
      <c r="F158" s="234"/>
      <c r="G158" s="146"/>
      <c r="H158" s="29"/>
    </row>
    <row r="159" spans="1:8" ht="12.75">
      <c r="A159" s="76">
        <v>5008</v>
      </c>
      <c r="B159" s="233"/>
      <c r="C159" s="128" t="s">
        <v>495</v>
      </c>
      <c r="D159" s="131"/>
      <c r="E159" s="128"/>
      <c r="F159" s="234"/>
      <c r="G159" s="146"/>
      <c r="H159" s="29"/>
    </row>
    <row r="160" spans="1:8" ht="12.75">
      <c r="A160" s="76">
        <v>505</v>
      </c>
      <c r="B160" s="233"/>
      <c r="C160" s="128" t="s">
        <v>496</v>
      </c>
      <c r="D160" s="131"/>
      <c r="E160" s="128"/>
      <c r="F160" s="234"/>
      <c r="G160" s="129"/>
      <c r="H160" s="29"/>
    </row>
    <row r="161" spans="1:8" ht="13.5" thickBot="1">
      <c r="A161" s="76">
        <v>506</v>
      </c>
      <c r="B161" s="233"/>
      <c r="C161" s="128" t="s">
        <v>497</v>
      </c>
      <c r="D161" s="131"/>
      <c r="E161" s="128"/>
      <c r="F161" s="234"/>
      <c r="G161" s="129"/>
      <c r="H161" s="29"/>
    </row>
    <row r="162" spans="1:8" ht="13.5" thickBot="1">
      <c r="A162" s="235">
        <v>55</v>
      </c>
      <c r="B162" s="236" t="s">
        <v>143</v>
      </c>
      <c r="C162" s="236"/>
      <c r="D162" s="236"/>
      <c r="E162" s="236"/>
      <c r="F162" s="236"/>
      <c r="G162" s="237"/>
      <c r="H162" s="238">
        <f>SUM(H163:H185)-H168</f>
        <v>0</v>
      </c>
    </row>
    <row r="163" spans="1:8" ht="12.75">
      <c r="A163" s="76">
        <v>5500</v>
      </c>
      <c r="B163" s="233"/>
      <c r="C163" s="128" t="s">
        <v>498</v>
      </c>
      <c r="D163" s="131"/>
      <c r="E163" s="128"/>
      <c r="F163" s="234"/>
      <c r="G163" s="239"/>
      <c r="H163" s="29"/>
    </row>
    <row r="164" spans="1:8" ht="12.75">
      <c r="A164" s="76">
        <v>5502</v>
      </c>
      <c r="B164" s="233"/>
      <c r="C164" s="128" t="s">
        <v>499</v>
      </c>
      <c r="D164" s="131"/>
      <c r="E164" s="128"/>
      <c r="F164" s="234"/>
      <c r="G164" s="239"/>
      <c r="H164" s="29"/>
    </row>
    <row r="165" spans="1:8" ht="12.75">
      <c r="A165" s="76">
        <v>5503</v>
      </c>
      <c r="B165" s="233"/>
      <c r="C165" s="128" t="s">
        <v>500</v>
      </c>
      <c r="D165" s="131"/>
      <c r="E165" s="128"/>
      <c r="F165" s="234"/>
      <c r="G165" s="239"/>
      <c r="H165" s="29"/>
    </row>
    <row r="166" spans="1:8" ht="12.75">
      <c r="A166" s="76">
        <v>5504</v>
      </c>
      <c r="B166" s="233"/>
      <c r="C166" s="128" t="s">
        <v>501</v>
      </c>
      <c r="D166" s="131"/>
      <c r="E166" s="128"/>
      <c r="F166" s="234"/>
      <c r="G166" s="239"/>
      <c r="H166" s="29"/>
    </row>
    <row r="167" spans="1:8" ht="12.75">
      <c r="A167" s="76">
        <v>5511</v>
      </c>
      <c r="B167" s="233"/>
      <c r="C167" s="128" t="s">
        <v>502</v>
      </c>
      <c r="D167" s="131"/>
      <c r="E167" s="128"/>
      <c r="F167" s="234"/>
      <c r="G167" s="239"/>
      <c r="H167" s="29"/>
    </row>
    <row r="168" spans="1:9" ht="12.75">
      <c r="A168" s="76"/>
      <c r="B168" s="233"/>
      <c r="C168" s="128"/>
      <c r="D168" s="131" t="s">
        <v>503</v>
      </c>
      <c r="E168" s="128"/>
      <c r="F168" s="234"/>
      <c r="G168" s="239"/>
      <c r="H168" s="29"/>
      <c r="I168" s="180"/>
    </row>
    <row r="169" spans="1:8" ht="12.75">
      <c r="A169" s="76">
        <v>5512</v>
      </c>
      <c r="B169" s="233"/>
      <c r="C169" s="128" t="s">
        <v>504</v>
      </c>
      <c r="D169" s="131"/>
      <c r="E169" s="128"/>
      <c r="F169" s="234"/>
      <c r="G169" s="239"/>
      <c r="H169" s="29"/>
    </row>
    <row r="170" spans="1:8" ht="12.75">
      <c r="A170" s="76">
        <v>5513</v>
      </c>
      <c r="B170" s="233"/>
      <c r="C170" s="128" t="s">
        <v>505</v>
      </c>
      <c r="D170" s="131"/>
      <c r="E170" s="128"/>
      <c r="F170" s="234"/>
      <c r="G170" s="239"/>
      <c r="H170" s="29"/>
    </row>
    <row r="171" spans="1:8" ht="12.75">
      <c r="A171" s="76">
        <v>5514</v>
      </c>
      <c r="B171" s="233"/>
      <c r="C171" s="128" t="s">
        <v>506</v>
      </c>
      <c r="D171" s="131"/>
      <c r="E171" s="128"/>
      <c r="F171" s="234"/>
      <c r="G171" s="239"/>
      <c r="H171" s="29"/>
    </row>
    <row r="172" spans="1:8" ht="12.75">
      <c r="A172" s="76">
        <v>5515</v>
      </c>
      <c r="B172" s="233"/>
      <c r="C172" s="128" t="s">
        <v>507</v>
      </c>
      <c r="D172" s="131"/>
      <c r="E172" s="128"/>
      <c r="F172" s="234"/>
      <c r="G172" s="239"/>
      <c r="H172" s="29"/>
    </row>
    <row r="173" spans="1:8" ht="12.75">
      <c r="A173" s="76">
        <v>5516</v>
      </c>
      <c r="B173" s="233"/>
      <c r="C173" s="128" t="s">
        <v>508</v>
      </c>
      <c r="D173" s="131"/>
      <c r="E173" s="128"/>
      <c r="F173" s="234"/>
      <c r="G173" s="239"/>
      <c r="H173" s="29"/>
    </row>
    <row r="174" spans="1:8" ht="12.75">
      <c r="A174" s="76">
        <v>5521</v>
      </c>
      <c r="B174" s="233"/>
      <c r="C174" s="128" t="s">
        <v>509</v>
      </c>
      <c r="D174" s="131"/>
      <c r="E174" s="128"/>
      <c r="F174" s="234"/>
      <c r="G174" s="239"/>
      <c r="H174" s="29"/>
    </row>
    <row r="175" spans="1:8" ht="12.75">
      <c r="A175" s="76">
        <v>5522</v>
      </c>
      <c r="B175" s="233"/>
      <c r="C175" s="128" t="s">
        <v>510</v>
      </c>
      <c r="D175" s="131"/>
      <c r="E175" s="128"/>
      <c r="F175" s="234"/>
      <c r="G175" s="239"/>
      <c r="H175" s="29"/>
    </row>
    <row r="176" spans="1:8" ht="12.75">
      <c r="A176" s="76">
        <v>5523</v>
      </c>
      <c r="B176" s="233"/>
      <c r="C176" s="128" t="s">
        <v>511</v>
      </c>
      <c r="D176" s="131"/>
      <c r="E176" s="128"/>
      <c r="F176" s="234"/>
      <c r="G176" s="239"/>
      <c r="H176" s="29"/>
    </row>
    <row r="177" spans="1:8" ht="12.75">
      <c r="A177" s="76">
        <v>5524</v>
      </c>
      <c r="B177" s="233"/>
      <c r="C177" s="128" t="s">
        <v>512</v>
      </c>
      <c r="D177" s="131"/>
      <c r="E177" s="128"/>
      <c r="F177" s="234"/>
      <c r="G177" s="239"/>
      <c r="H177" s="176"/>
    </row>
    <row r="178" spans="1:8" ht="12.75">
      <c r="A178" s="196">
        <v>5525</v>
      </c>
      <c r="B178" s="240"/>
      <c r="C178" s="163" t="s">
        <v>513</v>
      </c>
      <c r="D178" s="241"/>
      <c r="E178" s="163"/>
      <c r="F178" s="242"/>
      <c r="G178" s="239"/>
      <c r="H178" s="176"/>
    </row>
    <row r="179" spans="1:8" s="197" customFormat="1" ht="12.75">
      <c r="A179" s="196">
        <v>5526</v>
      </c>
      <c r="B179" s="240"/>
      <c r="C179" s="163" t="s">
        <v>514</v>
      </c>
      <c r="D179" s="241"/>
      <c r="E179" s="163"/>
      <c r="F179" s="242"/>
      <c r="G179" s="239"/>
      <c r="H179" s="176"/>
    </row>
    <row r="180" spans="1:8" ht="12.75">
      <c r="A180" s="76">
        <v>5529</v>
      </c>
      <c r="B180" s="233"/>
      <c r="C180" s="128" t="s">
        <v>515</v>
      </c>
      <c r="D180" s="131"/>
      <c r="E180" s="128"/>
      <c r="F180" s="234"/>
      <c r="G180" s="239"/>
      <c r="H180" s="176"/>
    </row>
    <row r="181" spans="1:8" ht="12.75">
      <c r="A181" s="76">
        <v>5531</v>
      </c>
      <c r="B181" s="233"/>
      <c r="C181" s="128" t="s">
        <v>516</v>
      </c>
      <c r="D181" s="131"/>
      <c r="E181" s="128"/>
      <c r="F181" s="234"/>
      <c r="G181" s="239"/>
      <c r="H181" s="176"/>
    </row>
    <row r="182" spans="1:8" ht="12.75">
      <c r="A182" s="76">
        <v>5532</v>
      </c>
      <c r="B182" s="233"/>
      <c r="C182" s="128" t="s">
        <v>517</v>
      </c>
      <c r="D182" s="131"/>
      <c r="E182" s="128"/>
      <c r="F182" s="234"/>
      <c r="G182" s="239"/>
      <c r="H182" s="176"/>
    </row>
    <row r="183" spans="1:8" ht="12.75">
      <c r="A183" s="76">
        <v>5539</v>
      </c>
      <c r="B183" s="233"/>
      <c r="C183" s="128" t="s">
        <v>518</v>
      </c>
      <c r="D183" s="131"/>
      <c r="E183" s="128"/>
      <c r="F183" s="234"/>
      <c r="G183" s="239"/>
      <c r="H183" s="176"/>
    </row>
    <row r="184" spans="1:8" ht="12.75">
      <c r="A184" s="196">
        <v>5540</v>
      </c>
      <c r="B184" s="240"/>
      <c r="C184" s="163" t="s">
        <v>519</v>
      </c>
      <c r="D184" s="241"/>
      <c r="E184" s="163"/>
      <c r="F184" s="242"/>
      <c r="G184" s="239"/>
      <c r="H184" s="29"/>
    </row>
    <row r="185" spans="1:8" ht="13.5" thickBot="1">
      <c r="A185" s="196">
        <v>5549</v>
      </c>
      <c r="B185" s="240"/>
      <c r="C185" s="163" t="s">
        <v>520</v>
      </c>
      <c r="D185" s="241"/>
      <c r="E185" s="163"/>
      <c r="F185" s="242"/>
      <c r="G185" s="243"/>
      <c r="H185" s="229"/>
    </row>
    <row r="186" spans="1:8" ht="13.5" thickBot="1">
      <c r="A186" s="124">
        <v>6</v>
      </c>
      <c r="B186" s="125" t="s">
        <v>142</v>
      </c>
      <c r="C186" s="125"/>
      <c r="D186" s="125"/>
      <c r="E186" s="125"/>
      <c r="F186" s="125"/>
      <c r="G186" s="126">
        <f>G187+G199</f>
        <v>0</v>
      </c>
      <c r="H186" s="127">
        <f>H187+H199</f>
        <v>0</v>
      </c>
    </row>
    <row r="187" spans="1:8" ht="12.75">
      <c r="A187" s="244">
        <v>60</v>
      </c>
      <c r="B187" s="245"/>
      <c r="C187" s="245" t="s">
        <v>521</v>
      </c>
      <c r="D187" s="245"/>
      <c r="E187" s="245"/>
      <c r="F187" s="245"/>
      <c r="G187" s="246">
        <f>G188+G196+G198</f>
        <v>0</v>
      </c>
      <c r="H187" s="246">
        <f>H188+H196+H198</f>
        <v>0</v>
      </c>
    </row>
    <row r="188" spans="1:8" ht="12.75">
      <c r="A188" s="187">
        <v>601</v>
      </c>
      <c r="B188" s="189"/>
      <c r="C188" s="128"/>
      <c r="D188" s="128" t="s">
        <v>522</v>
      </c>
      <c r="E188" s="128"/>
      <c r="F188" s="128"/>
      <c r="G188" s="175"/>
      <c r="H188" s="247">
        <f>SUM(H189:H195)</f>
        <v>0</v>
      </c>
    </row>
    <row r="189" spans="1:8" ht="12.75">
      <c r="A189" s="187">
        <v>601000</v>
      </c>
      <c r="B189" s="189"/>
      <c r="C189" s="128"/>
      <c r="D189" s="128"/>
      <c r="E189" s="128" t="s">
        <v>523</v>
      </c>
      <c r="F189" s="128"/>
      <c r="G189" s="248"/>
      <c r="H189" s="195"/>
    </row>
    <row r="190" spans="1:8" ht="12.75">
      <c r="A190" s="187">
        <v>601010</v>
      </c>
      <c r="B190" s="189"/>
      <c r="C190" s="128"/>
      <c r="D190" s="128"/>
      <c r="E190" s="128" t="s">
        <v>157</v>
      </c>
      <c r="F190" s="128"/>
      <c r="G190" s="248"/>
      <c r="H190" s="195"/>
    </row>
    <row r="191" spans="1:8" ht="12.75">
      <c r="A191" s="187">
        <v>601060</v>
      </c>
      <c r="B191" s="189"/>
      <c r="C191" s="128"/>
      <c r="D191" s="128"/>
      <c r="E191" s="128" t="s">
        <v>524</v>
      </c>
      <c r="F191" s="128"/>
      <c r="G191" s="248"/>
      <c r="H191" s="195"/>
    </row>
    <row r="192" spans="1:8" ht="12.75">
      <c r="A192" s="187">
        <v>601070</v>
      </c>
      <c r="B192" s="189"/>
      <c r="C192" s="128"/>
      <c r="D192" s="128"/>
      <c r="E192" s="128" t="s">
        <v>525</v>
      </c>
      <c r="F192" s="128"/>
      <c r="G192" s="248"/>
      <c r="H192" s="195"/>
    </row>
    <row r="193" spans="1:8" s="197" customFormat="1" ht="12.75">
      <c r="A193" s="196">
        <v>601080</v>
      </c>
      <c r="B193" s="163"/>
      <c r="C193" s="163"/>
      <c r="D193" s="163"/>
      <c r="E193" s="163" t="s">
        <v>526</v>
      </c>
      <c r="F193" s="163"/>
      <c r="G193" s="249"/>
      <c r="H193" s="193"/>
    </row>
    <row r="194" spans="1:8" s="197" customFormat="1" ht="12.75">
      <c r="A194" s="187">
        <v>601090</v>
      </c>
      <c r="B194" s="189"/>
      <c r="C194" s="163"/>
      <c r="D194" s="163"/>
      <c r="E194" s="163" t="s">
        <v>448</v>
      </c>
      <c r="F194" s="163"/>
      <c r="G194" s="248"/>
      <c r="H194" s="195"/>
    </row>
    <row r="195" spans="1:8" s="197" customFormat="1" ht="12.75">
      <c r="A195" s="187">
        <v>601095</v>
      </c>
      <c r="B195" s="189"/>
      <c r="C195" s="163"/>
      <c r="D195" s="163"/>
      <c r="E195" s="163" t="s">
        <v>527</v>
      </c>
      <c r="F195" s="163"/>
      <c r="G195" s="250"/>
      <c r="H195" s="193"/>
    </row>
    <row r="196" spans="1:9" s="197" customFormat="1" ht="12.75">
      <c r="A196" s="196">
        <v>608</v>
      </c>
      <c r="B196" s="163"/>
      <c r="C196" s="163"/>
      <c r="D196" s="163" t="s">
        <v>528</v>
      </c>
      <c r="E196" s="163"/>
      <c r="F196" s="163"/>
      <c r="G196" s="129"/>
      <c r="H196" s="29"/>
      <c r="I196" s="197" t="s">
        <v>529</v>
      </c>
    </row>
    <row r="197" spans="1:8" s="197" customFormat="1" ht="12.75">
      <c r="A197" s="196">
        <v>608099</v>
      </c>
      <c r="B197" s="163"/>
      <c r="C197" s="163"/>
      <c r="D197" s="163"/>
      <c r="E197" s="163" t="s">
        <v>117</v>
      </c>
      <c r="F197" s="163"/>
      <c r="G197" s="175"/>
      <c r="H197" s="251"/>
    </row>
    <row r="198" spans="1:8" s="197" customFormat="1" ht="12.75">
      <c r="A198" s="196">
        <v>609</v>
      </c>
      <c r="B198" s="163"/>
      <c r="C198" s="163"/>
      <c r="D198" s="163" t="s">
        <v>530</v>
      </c>
      <c r="E198" s="163"/>
      <c r="F198" s="163"/>
      <c r="G198" s="175"/>
      <c r="H198" s="193"/>
    </row>
    <row r="199" spans="1:8" ht="12.75">
      <c r="A199" s="167">
        <v>65</v>
      </c>
      <c r="B199" s="168"/>
      <c r="C199" s="168" t="s">
        <v>531</v>
      </c>
      <c r="D199" s="168"/>
      <c r="E199" s="168"/>
      <c r="F199" s="168"/>
      <c r="G199" s="252"/>
      <c r="H199" s="253">
        <f>H200+H201+H202+H203+H204</f>
        <v>0</v>
      </c>
    </row>
    <row r="200" spans="1:8" ht="12.75">
      <c r="A200" s="187">
        <v>6500</v>
      </c>
      <c r="B200" s="189"/>
      <c r="C200" s="189"/>
      <c r="D200" s="189" t="s">
        <v>532</v>
      </c>
      <c r="E200" s="189"/>
      <c r="F200" s="189"/>
      <c r="G200" s="248"/>
      <c r="H200" s="195"/>
    </row>
    <row r="201" spans="1:8" ht="12.75">
      <c r="A201" s="76">
        <v>6501</v>
      </c>
      <c r="B201" s="128"/>
      <c r="C201" s="189"/>
      <c r="D201" s="189" t="s">
        <v>533</v>
      </c>
      <c r="E201" s="128"/>
      <c r="F201" s="128"/>
      <c r="G201" s="254"/>
      <c r="H201" s="193"/>
    </row>
    <row r="202" spans="1:8" ht="12.75">
      <c r="A202" s="76">
        <v>6502</v>
      </c>
      <c r="B202" s="128"/>
      <c r="C202" s="189"/>
      <c r="D202" s="189" t="s">
        <v>534</v>
      </c>
      <c r="E202" s="128"/>
      <c r="F202" s="128"/>
      <c r="G202" s="254"/>
      <c r="H202" s="193"/>
    </row>
    <row r="203" spans="1:8" ht="12.75">
      <c r="A203" s="76">
        <v>6503</v>
      </c>
      <c r="B203" s="128"/>
      <c r="C203" s="189"/>
      <c r="D203" s="189" t="s">
        <v>535</v>
      </c>
      <c r="E203" s="128"/>
      <c r="F203" s="128"/>
      <c r="G203" s="148"/>
      <c r="H203" s="29"/>
    </row>
    <row r="204" spans="1:8" ht="13.5" thickBot="1">
      <c r="A204" s="255"/>
      <c r="B204" s="103"/>
      <c r="C204" s="256"/>
      <c r="D204" s="256"/>
      <c r="E204" s="103"/>
      <c r="F204" s="103"/>
      <c r="G204" s="148"/>
      <c r="H204" s="29"/>
    </row>
    <row r="205" spans="1:9" ht="13.5" thickBot="1">
      <c r="A205" s="124">
        <v>15</v>
      </c>
      <c r="B205" s="125" t="s">
        <v>536</v>
      </c>
      <c r="C205" s="125"/>
      <c r="D205" s="137"/>
      <c r="E205" s="125"/>
      <c r="F205" s="125"/>
      <c r="G205" s="126">
        <f>G206+G213+G214+G215</f>
        <v>0</v>
      </c>
      <c r="H205" s="127">
        <f>H206+H213+H214+H215</f>
        <v>0</v>
      </c>
      <c r="I205" s="1" t="s">
        <v>537</v>
      </c>
    </row>
    <row r="206" spans="1:8" ht="12.75">
      <c r="A206" s="257">
        <v>155</v>
      </c>
      <c r="B206" s="139"/>
      <c r="C206" s="258" t="s">
        <v>538</v>
      </c>
      <c r="D206" s="259"/>
      <c r="E206" s="139"/>
      <c r="F206" s="139"/>
      <c r="G206" s="140"/>
      <c r="H206" s="151">
        <f>H207+H208+H209+H210+H211+H212</f>
        <v>0</v>
      </c>
    </row>
    <row r="207" spans="1:8" ht="12.75">
      <c r="A207" s="260">
        <v>1550</v>
      </c>
      <c r="B207" s="128"/>
      <c r="C207" s="261"/>
      <c r="D207" s="262" t="s">
        <v>539</v>
      </c>
      <c r="E207" s="128"/>
      <c r="F207" s="128"/>
      <c r="G207" s="146"/>
      <c r="H207" s="29"/>
    </row>
    <row r="208" spans="1:8" ht="12.75">
      <c r="A208" s="260">
        <v>1551</v>
      </c>
      <c r="B208" s="128"/>
      <c r="C208" s="261"/>
      <c r="D208" s="262" t="s">
        <v>540</v>
      </c>
      <c r="E208" s="128"/>
      <c r="F208" s="128"/>
      <c r="G208" s="146"/>
      <c r="H208" s="29"/>
    </row>
    <row r="209" spans="1:8" ht="12.75">
      <c r="A209" s="260">
        <v>1554</v>
      </c>
      <c r="B209" s="128"/>
      <c r="C209" s="261"/>
      <c r="D209" s="262" t="s">
        <v>541</v>
      </c>
      <c r="E209" s="128"/>
      <c r="F209" s="128"/>
      <c r="G209" s="146"/>
      <c r="H209" s="29"/>
    </row>
    <row r="210" spans="1:8" ht="12.75">
      <c r="A210" s="260">
        <v>1555</v>
      </c>
      <c r="B210" s="128"/>
      <c r="C210" s="261"/>
      <c r="D210" s="262" t="s">
        <v>542</v>
      </c>
      <c r="E210" s="128"/>
      <c r="F210" s="128"/>
      <c r="G210" s="146"/>
      <c r="H210" s="29"/>
    </row>
    <row r="211" spans="1:8" ht="12.75">
      <c r="A211" s="260">
        <v>1556</v>
      </c>
      <c r="B211" s="128"/>
      <c r="C211" s="261"/>
      <c r="D211" s="262" t="s">
        <v>543</v>
      </c>
      <c r="E211" s="128"/>
      <c r="F211" s="128"/>
      <c r="G211" s="146"/>
      <c r="H211" s="29"/>
    </row>
    <row r="212" spans="1:8" ht="12.75">
      <c r="A212" s="260">
        <v>1557</v>
      </c>
      <c r="B212" s="128"/>
      <c r="C212" s="261"/>
      <c r="D212" s="262" t="s">
        <v>544</v>
      </c>
      <c r="E212" s="128"/>
      <c r="F212" s="128"/>
      <c r="G212" s="146"/>
      <c r="H212" s="29"/>
    </row>
    <row r="213" spans="1:8" ht="12.75">
      <c r="A213" s="260">
        <v>156</v>
      </c>
      <c r="B213" s="128"/>
      <c r="C213" s="261" t="s">
        <v>545</v>
      </c>
      <c r="D213" s="262"/>
      <c r="E213" s="128"/>
      <c r="F213" s="128"/>
      <c r="G213" s="263"/>
      <c r="H213" s="176"/>
    </row>
    <row r="214" spans="1:8" ht="12.75">
      <c r="A214" s="260">
        <v>157</v>
      </c>
      <c r="B214" s="128"/>
      <c r="C214" s="262" t="s">
        <v>546</v>
      </c>
      <c r="D214" s="262"/>
      <c r="E214" s="128"/>
      <c r="F214" s="128"/>
      <c r="G214" s="263"/>
      <c r="H214" s="176"/>
    </row>
    <row r="215" spans="1:8" ht="13.5" thickBot="1">
      <c r="A215" s="260">
        <v>158</v>
      </c>
      <c r="B215" s="128"/>
      <c r="C215" s="264" t="s">
        <v>547</v>
      </c>
      <c r="D215" s="262"/>
      <c r="E215" s="128"/>
      <c r="F215" s="128"/>
      <c r="G215" s="265"/>
      <c r="H215" s="176"/>
    </row>
    <row r="216" spans="1:8" ht="13.5" thickBot="1">
      <c r="A216" s="124"/>
      <c r="B216" s="125" t="s">
        <v>548</v>
      </c>
      <c r="C216" s="125"/>
      <c r="D216" s="137"/>
      <c r="E216" s="125"/>
      <c r="F216" s="125"/>
      <c r="G216" s="126">
        <f>G11-G126</f>
        <v>0</v>
      </c>
      <c r="H216" s="266">
        <f>H11-H126</f>
        <v>0</v>
      </c>
    </row>
    <row r="217" spans="1:8" ht="13.5" thickBot="1">
      <c r="A217" s="124"/>
      <c r="B217" s="125" t="s">
        <v>549</v>
      </c>
      <c r="C217" s="125"/>
      <c r="D217" s="137"/>
      <c r="E217" s="125"/>
      <c r="F217" s="125"/>
      <c r="G217" s="126">
        <f>(-1)*G216</f>
        <v>0</v>
      </c>
      <c r="H217" s="266">
        <f>H218+H223+H228+H235+H243</f>
        <v>0</v>
      </c>
    </row>
    <row r="218" spans="1:8" ht="12.75">
      <c r="A218" s="78" t="s">
        <v>550</v>
      </c>
      <c r="B218" s="139" t="s">
        <v>551</v>
      </c>
      <c r="C218" s="139"/>
      <c r="D218" s="267"/>
      <c r="E218" s="139"/>
      <c r="F218" s="139"/>
      <c r="G218" s="140"/>
      <c r="H218" s="268">
        <f>SUM(H219:H222)</f>
        <v>0</v>
      </c>
    </row>
    <row r="219" spans="1:9" ht="12.75">
      <c r="A219" s="76" t="s">
        <v>552</v>
      </c>
      <c r="B219" s="128"/>
      <c r="C219" s="128" t="s">
        <v>553</v>
      </c>
      <c r="D219" s="147"/>
      <c r="E219" s="128"/>
      <c r="F219" s="128"/>
      <c r="G219" s="146"/>
      <c r="H219" s="29"/>
      <c r="I219" t="s">
        <v>554</v>
      </c>
    </row>
    <row r="220" spans="1:8" ht="12.75">
      <c r="A220" s="76" t="s">
        <v>555</v>
      </c>
      <c r="B220" s="128"/>
      <c r="C220" s="128" t="s">
        <v>556</v>
      </c>
      <c r="D220" s="147"/>
      <c r="E220" s="128"/>
      <c r="F220" s="128"/>
      <c r="G220" s="146"/>
      <c r="H220" s="29"/>
    </row>
    <row r="221" spans="1:8" ht="12.75">
      <c r="A221" s="76" t="s">
        <v>557</v>
      </c>
      <c r="B221" s="128"/>
      <c r="C221" s="128" t="s">
        <v>558</v>
      </c>
      <c r="D221" s="128"/>
      <c r="E221" s="128"/>
      <c r="F221" s="128"/>
      <c r="G221" s="146"/>
      <c r="H221" s="29"/>
    </row>
    <row r="222" spans="1:8" ht="12.75">
      <c r="A222" s="167" t="s">
        <v>180</v>
      </c>
      <c r="B222" s="168"/>
      <c r="C222" s="168" t="s">
        <v>559</v>
      </c>
      <c r="D222" s="269"/>
      <c r="E222" s="168"/>
      <c r="F222" s="168"/>
      <c r="G222" s="146"/>
      <c r="H222" s="29"/>
    </row>
    <row r="223" spans="1:8" ht="12.75">
      <c r="A223" s="75" t="s">
        <v>560</v>
      </c>
      <c r="B223" s="128" t="s">
        <v>561</v>
      </c>
      <c r="C223" s="128"/>
      <c r="D223" s="147"/>
      <c r="E223" s="128"/>
      <c r="F223" s="128"/>
      <c r="G223" s="270"/>
      <c r="H223" s="271">
        <f>SUM(H224:H227)</f>
        <v>0</v>
      </c>
    </row>
    <row r="224" spans="1:9" ht="12.75">
      <c r="A224" s="76" t="s">
        <v>562</v>
      </c>
      <c r="B224" s="128"/>
      <c r="C224" s="128" t="s">
        <v>563</v>
      </c>
      <c r="D224" s="147"/>
      <c r="E224" s="128"/>
      <c r="F224" s="128"/>
      <c r="G224" s="146"/>
      <c r="H224" s="29"/>
      <c r="I224" t="s">
        <v>554</v>
      </c>
    </row>
    <row r="225" spans="1:8" ht="12.75">
      <c r="A225" s="76" t="s">
        <v>564</v>
      </c>
      <c r="B225" s="128"/>
      <c r="C225" s="128" t="s">
        <v>565</v>
      </c>
      <c r="D225" s="147"/>
      <c r="E225" s="128"/>
      <c r="F225" s="128"/>
      <c r="G225" s="146"/>
      <c r="H225" s="29"/>
    </row>
    <row r="226" spans="1:8" ht="12.75">
      <c r="A226" s="76" t="s">
        <v>566</v>
      </c>
      <c r="B226" s="128"/>
      <c r="C226" s="128" t="s">
        <v>567</v>
      </c>
      <c r="D226" s="128"/>
      <c r="E226" s="128"/>
      <c r="F226" s="128"/>
      <c r="G226" s="146"/>
      <c r="H226" s="29"/>
    </row>
    <row r="227" spans="1:8" ht="12.75">
      <c r="A227" s="167" t="s">
        <v>179</v>
      </c>
      <c r="B227" s="168"/>
      <c r="C227" s="168" t="s">
        <v>568</v>
      </c>
      <c r="D227" s="269"/>
      <c r="E227" s="168"/>
      <c r="F227" s="168"/>
      <c r="G227" s="272"/>
      <c r="H227" s="273"/>
    </row>
    <row r="228" spans="1:8" ht="12.75">
      <c r="A228" s="75" t="s">
        <v>181</v>
      </c>
      <c r="B228" s="128" t="s">
        <v>569</v>
      </c>
      <c r="C228" s="128"/>
      <c r="D228" s="147"/>
      <c r="E228" s="128"/>
      <c r="F228" s="128"/>
      <c r="G228" s="274">
        <f>G229+G230+G231+G232+G233+G234</f>
        <v>0</v>
      </c>
      <c r="H228" s="275">
        <f>H229+H230+H231+H232+H233+H234</f>
        <v>0</v>
      </c>
    </row>
    <row r="229" spans="1:8" ht="12.75">
      <c r="A229" s="76" t="s">
        <v>570</v>
      </c>
      <c r="B229" s="128"/>
      <c r="C229" s="128" t="s">
        <v>571</v>
      </c>
      <c r="D229" s="147"/>
      <c r="E229" s="128"/>
      <c r="F229" s="128"/>
      <c r="G229" s="263"/>
      <c r="H229" s="176"/>
    </row>
    <row r="230" spans="1:8" ht="12.75">
      <c r="A230" s="75" t="s">
        <v>572</v>
      </c>
      <c r="B230" s="128"/>
      <c r="C230" s="128" t="s">
        <v>573</v>
      </c>
      <c r="D230" s="147"/>
      <c r="E230" s="128"/>
      <c r="F230" s="128"/>
      <c r="G230" s="263"/>
      <c r="H230" s="176"/>
    </row>
    <row r="231" spans="1:8" ht="12.75">
      <c r="A231" s="75" t="s">
        <v>574</v>
      </c>
      <c r="B231" s="128"/>
      <c r="C231" s="128" t="s">
        <v>575</v>
      </c>
      <c r="D231" s="147"/>
      <c r="E231" s="128"/>
      <c r="F231" s="128"/>
      <c r="G231" s="263"/>
      <c r="H231" s="176"/>
    </row>
    <row r="232" spans="1:8" ht="12.75">
      <c r="A232" s="76" t="s">
        <v>576</v>
      </c>
      <c r="B232" s="128"/>
      <c r="C232" s="128" t="s">
        <v>577</v>
      </c>
      <c r="D232" s="147"/>
      <c r="E232" s="128"/>
      <c r="F232" s="128"/>
      <c r="G232" s="263"/>
      <c r="H232" s="176"/>
    </row>
    <row r="233" spans="1:8" ht="12.75">
      <c r="A233" s="75" t="s">
        <v>578</v>
      </c>
      <c r="B233" s="128"/>
      <c r="C233" s="128" t="s">
        <v>579</v>
      </c>
      <c r="D233" s="147"/>
      <c r="E233" s="128"/>
      <c r="F233" s="128"/>
      <c r="G233" s="263"/>
      <c r="H233" s="176"/>
    </row>
    <row r="234" spans="1:8" ht="12.75">
      <c r="A234" s="276" t="s">
        <v>580</v>
      </c>
      <c r="B234" s="168"/>
      <c r="C234" s="168" t="s">
        <v>581</v>
      </c>
      <c r="D234" s="269"/>
      <c r="E234" s="168"/>
      <c r="F234" s="168"/>
      <c r="G234" s="277"/>
      <c r="H234" s="278"/>
    </row>
    <row r="235" spans="1:8" ht="12.75">
      <c r="A235" s="75" t="s">
        <v>182</v>
      </c>
      <c r="B235" s="128" t="s">
        <v>582</v>
      </c>
      <c r="C235" s="128"/>
      <c r="D235" s="147"/>
      <c r="E235" s="128"/>
      <c r="F235" s="128"/>
      <c r="G235" s="279">
        <f>G236+G237+G238+G239+G240+G241+G242</f>
        <v>0</v>
      </c>
      <c r="H235" s="275">
        <f>H236+H237+H238+H239+H240+H241+H242</f>
        <v>0</v>
      </c>
    </row>
    <row r="236" spans="1:8" ht="12.75">
      <c r="A236" s="76" t="s">
        <v>583</v>
      </c>
      <c r="B236" s="128"/>
      <c r="C236" s="128" t="s">
        <v>584</v>
      </c>
      <c r="D236" s="147"/>
      <c r="E236" s="128"/>
      <c r="F236" s="128"/>
      <c r="G236" s="263"/>
      <c r="H236" s="176"/>
    </row>
    <row r="237" spans="1:8" ht="12.75">
      <c r="A237" s="75" t="s">
        <v>585</v>
      </c>
      <c r="B237" s="128"/>
      <c r="C237" s="128" t="s">
        <v>586</v>
      </c>
      <c r="D237" s="147"/>
      <c r="E237" s="128"/>
      <c r="F237" s="128"/>
      <c r="G237" s="263"/>
      <c r="H237" s="176"/>
    </row>
    <row r="238" spans="1:8" ht="12.75">
      <c r="A238" s="75" t="s">
        <v>587</v>
      </c>
      <c r="B238" s="128"/>
      <c r="C238" s="128" t="s">
        <v>588</v>
      </c>
      <c r="D238" s="147"/>
      <c r="E238" s="128"/>
      <c r="F238" s="128"/>
      <c r="G238" s="263"/>
      <c r="H238" s="176"/>
    </row>
    <row r="239" spans="1:8" ht="12.75">
      <c r="A239" s="76" t="s">
        <v>589</v>
      </c>
      <c r="B239" s="128"/>
      <c r="C239" s="128" t="s">
        <v>590</v>
      </c>
      <c r="D239" s="147"/>
      <c r="E239" s="128"/>
      <c r="F239" s="128"/>
      <c r="G239" s="263"/>
      <c r="H239" s="176"/>
    </row>
    <row r="240" spans="1:8" ht="12.75">
      <c r="A240" s="75" t="s">
        <v>591</v>
      </c>
      <c r="B240" s="128"/>
      <c r="C240" s="128" t="s">
        <v>592</v>
      </c>
      <c r="D240" s="147"/>
      <c r="E240" s="128"/>
      <c r="F240" s="128"/>
      <c r="G240" s="263"/>
      <c r="H240" s="176"/>
    </row>
    <row r="241" spans="1:8" ht="12.75">
      <c r="A241" s="75" t="s">
        <v>593</v>
      </c>
      <c r="B241" s="128"/>
      <c r="C241" s="128" t="s">
        <v>594</v>
      </c>
      <c r="D241" s="128"/>
      <c r="E241" s="128"/>
      <c r="F241" s="128"/>
      <c r="G241" s="263"/>
      <c r="H241" s="176"/>
    </row>
    <row r="242" spans="1:8" ht="13.5" thickBot="1">
      <c r="A242" s="79" t="s">
        <v>595</v>
      </c>
      <c r="B242" s="133"/>
      <c r="C242" s="133" t="s">
        <v>596</v>
      </c>
      <c r="D242" s="133"/>
      <c r="E242" s="133"/>
      <c r="F242" s="133"/>
      <c r="G242" s="265"/>
      <c r="H242" s="229"/>
    </row>
    <row r="243" spans="1:8" ht="13.5" thickBot="1">
      <c r="A243" s="235">
        <v>1001</v>
      </c>
      <c r="B243" s="236" t="s">
        <v>597</v>
      </c>
      <c r="C243" s="236"/>
      <c r="D243" s="236"/>
      <c r="E243" s="236"/>
      <c r="F243" s="236"/>
      <c r="G243" s="280">
        <f>G217-G218-G223-G228-G235</f>
        <v>0</v>
      </c>
      <c r="H243" s="281"/>
    </row>
    <row r="244" spans="1:8" ht="13.5" thickBot="1">
      <c r="A244" s="124"/>
      <c r="B244" s="125" t="s">
        <v>598</v>
      </c>
      <c r="C244" s="125"/>
      <c r="D244" s="137"/>
      <c r="E244" s="125"/>
      <c r="F244" s="125"/>
      <c r="G244" s="201">
        <f>G245+G253+G254+G258+G277+G283+G294+G301+G327+G341</f>
        <v>0</v>
      </c>
      <c r="H244" s="127">
        <f>H245+H253+H254+H258+H277+H283+H294+H301+H327+H341</f>
        <v>0</v>
      </c>
    </row>
    <row r="245" spans="1:8" ht="13.5" thickBot="1">
      <c r="A245" s="74" t="s">
        <v>183</v>
      </c>
      <c r="B245" s="125" t="s">
        <v>121</v>
      </c>
      <c r="C245" s="125"/>
      <c r="D245" s="282"/>
      <c r="E245" s="282"/>
      <c r="F245" s="282"/>
      <c r="G245" s="283">
        <f>SUM(G246:G252)</f>
        <v>0</v>
      </c>
      <c r="H245" s="284">
        <f>SUM(H246:H252)</f>
        <v>0</v>
      </c>
    </row>
    <row r="246" spans="1:8" ht="12.75">
      <c r="A246" s="75" t="s">
        <v>184</v>
      </c>
      <c r="B246" s="128" t="s">
        <v>120</v>
      </c>
      <c r="C246" s="128"/>
      <c r="D246" s="131"/>
      <c r="E246" s="131"/>
      <c r="F246" s="131"/>
      <c r="G246" s="285"/>
      <c r="H246" s="286"/>
    </row>
    <row r="247" spans="1:8" ht="12.75">
      <c r="A247" s="75" t="s">
        <v>185</v>
      </c>
      <c r="B247" s="128" t="s">
        <v>119</v>
      </c>
      <c r="C247" s="128"/>
      <c r="D247" s="131"/>
      <c r="E247" s="131"/>
      <c r="F247" s="131"/>
      <c r="G247" s="285"/>
      <c r="H247" s="286"/>
    </row>
    <row r="248" spans="1:8" ht="12.75">
      <c r="A248" s="75" t="s">
        <v>186</v>
      </c>
      <c r="B248" s="128" t="s">
        <v>118</v>
      </c>
      <c r="C248" s="128"/>
      <c r="D248" s="131"/>
      <c r="E248" s="131"/>
      <c r="F248" s="131"/>
      <c r="G248" s="285"/>
      <c r="H248" s="286"/>
    </row>
    <row r="249" spans="1:8" ht="12.75">
      <c r="A249" s="287" t="s">
        <v>187</v>
      </c>
      <c r="B249" s="163" t="s">
        <v>117</v>
      </c>
      <c r="C249" s="163"/>
      <c r="D249" s="241"/>
      <c r="E249" s="241"/>
      <c r="F249" s="241"/>
      <c r="G249" s="285"/>
      <c r="H249" s="288"/>
    </row>
    <row r="250" spans="1:8" ht="12.75">
      <c r="A250" s="75" t="s">
        <v>188</v>
      </c>
      <c r="B250" s="128" t="s">
        <v>116</v>
      </c>
      <c r="C250" s="128"/>
      <c r="D250" s="131"/>
      <c r="E250" s="131"/>
      <c r="F250" s="131"/>
      <c r="G250" s="285"/>
      <c r="H250" s="286"/>
    </row>
    <row r="251" spans="1:8" ht="12.75">
      <c r="A251" s="75" t="s">
        <v>189</v>
      </c>
      <c r="B251" s="128" t="s">
        <v>115</v>
      </c>
      <c r="C251" s="128"/>
      <c r="D251" s="131"/>
      <c r="E251" s="131"/>
      <c r="F251" s="131"/>
      <c r="G251" s="289">
        <f>G199</f>
        <v>0</v>
      </c>
      <c r="H251" s="290">
        <f>H199</f>
        <v>0</v>
      </c>
    </row>
    <row r="252" spans="1:8" ht="13.5" thickBot="1">
      <c r="A252" s="291"/>
      <c r="B252" s="133" t="s">
        <v>114</v>
      </c>
      <c r="C252" s="292"/>
      <c r="D252" s="293"/>
      <c r="E252" s="134"/>
      <c r="F252" s="134"/>
      <c r="G252" s="294"/>
      <c r="H252" s="295"/>
    </row>
    <row r="253" spans="1:8" ht="13.5" thickBot="1">
      <c r="A253" s="74" t="s">
        <v>190</v>
      </c>
      <c r="B253" s="125" t="s">
        <v>113</v>
      </c>
      <c r="C253" s="125"/>
      <c r="D253" s="282"/>
      <c r="E253" s="282"/>
      <c r="F253" s="282"/>
      <c r="G253" s="296"/>
      <c r="H253" s="297"/>
    </row>
    <row r="254" spans="1:8" ht="13.5" thickBot="1">
      <c r="A254" s="74" t="s">
        <v>191</v>
      </c>
      <c r="B254" s="125" t="s">
        <v>112</v>
      </c>
      <c r="C254" s="282"/>
      <c r="D254" s="282"/>
      <c r="E254" s="282"/>
      <c r="F254" s="282"/>
      <c r="G254" s="283">
        <f>SUM(G255:G257)</f>
        <v>0</v>
      </c>
      <c r="H254" s="298">
        <f>SUM(H255:H257)</f>
        <v>0</v>
      </c>
    </row>
    <row r="255" spans="1:8" ht="12.75">
      <c r="A255" s="75" t="s">
        <v>192</v>
      </c>
      <c r="B255" s="128" t="s">
        <v>111</v>
      </c>
      <c r="C255" s="131"/>
      <c r="D255" s="131"/>
      <c r="E255" s="131"/>
      <c r="F255" s="131"/>
      <c r="G255" s="285"/>
      <c r="H255" s="286"/>
    </row>
    <row r="256" spans="1:8" ht="12.75">
      <c r="A256" s="75" t="s">
        <v>193</v>
      </c>
      <c r="B256" s="128" t="s">
        <v>110</v>
      </c>
      <c r="C256" s="131"/>
      <c r="D256" s="131"/>
      <c r="E256" s="131"/>
      <c r="F256" s="131"/>
      <c r="G256" s="285"/>
      <c r="H256" s="286"/>
    </row>
    <row r="257" spans="1:8" ht="13.5" thickBot="1">
      <c r="A257" s="291"/>
      <c r="B257" s="133" t="s">
        <v>109</v>
      </c>
      <c r="C257" s="293"/>
      <c r="D257" s="134"/>
      <c r="E257" s="134"/>
      <c r="F257" s="134"/>
      <c r="G257" s="294"/>
      <c r="H257" s="295"/>
    </row>
    <row r="258" spans="1:8" ht="13.5" thickBot="1">
      <c r="A258" s="74" t="s">
        <v>194</v>
      </c>
      <c r="B258" s="125" t="s">
        <v>108</v>
      </c>
      <c r="C258" s="282"/>
      <c r="D258" s="282"/>
      <c r="E258" s="282"/>
      <c r="F258" s="282"/>
      <c r="G258" s="283">
        <f>SUM(G259:G276)</f>
        <v>0</v>
      </c>
      <c r="H258" s="299">
        <f>SUM(H259:H276)</f>
        <v>0</v>
      </c>
    </row>
    <row r="259" spans="1:8" s="303" customFormat="1" ht="12.75">
      <c r="A259" s="287" t="s">
        <v>195</v>
      </c>
      <c r="B259" s="163" t="s">
        <v>107</v>
      </c>
      <c r="C259" s="241"/>
      <c r="D259" s="300"/>
      <c r="E259" s="300"/>
      <c r="F259" s="300"/>
      <c r="G259" s="301"/>
      <c r="H259" s="302"/>
    </row>
    <row r="260" spans="1:8" ht="12.75">
      <c r="A260" s="75" t="s">
        <v>196</v>
      </c>
      <c r="B260" s="128" t="s">
        <v>106</v>
      </c>
      <c r="C260" s="131"/>
      <c r="D260" s="131"/>
      <c r="E260" s="131"/>
      <c r="F260" s="131"/>
      <c r="G260" s="285"/>
      <c r="H260" s="286"/>
    </row>
    <row r="261" spans="1:8" ht="12.75">
      <c r="A261" s="75" t="s">
        <v>197</v>
      </c>
      <c r="B261" s="128" t="s">
        <v>105</v>
      </c>
      <c r="C261" s="131"/>
      <c r="D261" s="131"/>
      <c r="E261" s="131"/>
      <c r="F261" s="131"/>
      <c r="G261" s="285"/>
      <c r="H261" s="286"/>
    </row>
    <row r="262" spans="1:8" ht="12.75">
      <c r="A262" s="75" t="s">
        <v>198</v>
      </c>
      <c r="B262" s="128" t="s">
        <v>104</v>
      </c>
      <c r="C262" s="131"/>
      <c r="D262" s="131"/>
      <c r="E262" s="131"/>
      <c r="F262" s="131"/>
      <c r="G262" s="285"/>
      <c r="H262" s="286"/>
    </row>
    <row r="263" spans="1:8" ht="12.75">
      <c r="A263" s="75" t="s">
        <v>199</v>
      </c>
      <c r="B263" s="128" t="s">
        <v>103</v>
      </c>
      <c r="C263" s="131"/>
      <c r="D263" s="131"/>
      <c r="E263" s="131"/>
      <c r="F263" s="131"/>
      <c r="G263" s="285"/>
      <c r="H263" s="286"/>
    </row>
    <row r="264" spans="1:8" ht="12.75">
      <c r="A264" s="75" t="s">
        <v>200</v>
      </c>
      <c r="B264" s="128" t="s">
        <v>102</v>
      </c>
      <c r="C264" s="131"/>
      <c r="D264" s="131"/>
      <c r="E264" s="131"/>
      <c r="F264" s="131"/>
      <c r="G264" s="285"/>
      <c r="H264" s="286"/>
    </row>
    <row r="265" spans="1:8" ht="12.75">
      <c r="A265" s="75" t="s">
        <v>201</v>
      </c>
      <c r="B265" s="128" t="s">
        <v>101</v>
      </c>
      <c r="C265" s="131"/>
      <c r="D265" s="131"/>
      <c r="E265" s="131"/>
      <c r="F265" s="131"/>
      <c r="G265" s="285"/>
      <c r="H265" s="286"/>
    </row>
    <row r="266" spans="1:8" ht="12.75">
      <c r="A266" s="75" t="s">
        <v>202</v>
      </c>
      <c r="B266" s="185" t="s">
        <v>100</v>
      </c>
      <c r="C266" s="131"/>
      <c r="D266" s="131"/>
      <c r="E266" s="131"/>
      <c r="F266" s="131"/>
      <c r="G266" s="285"/>
      <c r="H266" s="286"/>
    </row>
    <row r="267" spans="1:8" ht="12.75">
      <c r="A267" s="75" t="s">
        <v>203</v>
      </c>
      <c r="B267" s="128" t="s">
        <v>99</v>
      </c>
      <c r="C267" s="131"/>
      <c r="D267" s="131"/>
      <c r="E267" s="131"/>
      <c r="F267" s="131"/>
      <c r="G267" s="285"/>
      <c r="H267" s="286"/>
    </row>
    <row r="268" spans="1:8" ht="12.75">
      <c r="A268" s="75" t="s">
        <v>204</v>
      </c>
      <c r="B268" s="128" t="s">
        <v>98</v>
      </c>
      <c r="C268" s="131"/>
      <c r="D268" s="131"/>
      <c r="E268" s="131"/>
      <c r="F268" s="131"/>
      <c r="G268" s="285"/>
      <c r="H268" s="286"/>
    </row>
    <row r="269" spans="1:8" ht="12.75">
      <c r="A269" s="75" t="s">
        <v>205</v>
      </c>
      <c r="B269" s="128" t="s">
        <v>97</v>
      </c>
      <c r="C269" s="131"/>
      <c r="D269" s="131"/>
      <c r="E269" s="131"/>
      <c r="F269" s="131"/>
      <c r="G269" s="285"/>
      <c r="H269" s="286"/>
    </row>
    <row r="270" spans="1:8" ht="12.75">
      <c r="A270" s="75" t="s">
        <v>206</v>
      </c>
      <c r="B270" s="128" t="s">
        <v>96</v>
      </c>
      <c r="C270" s="131"/>
      <c r="D270" s="131"/>
      <c r="E270" s="131"/>
      <c r="F270" s="131"/>
      <c r="G270" s="285"/>
      <c r="H270" s="286"/>
    </row>
    <row r="271" spans="1:8" ht="12.75">
      <c r="A271" s="75" t="s">
        <v>207</v>
      </c>
      <c r="B271" s="128" t="s">
        <v>95</v>
      </c>
      <c r="C271" s="131"/>
      <c r="D271" s="131"/>
      <c r="E271" s="131"/>
      <c r="F271" s="131"/>
      <c r="G271" s="285"/>
      <c r="H271" s="286"/>
    </row>
    <row r="272" spans="1:8" ht="12.75">
      <c r="A272" s="75" t="s">
        <v>208</v>
      </c>
      <c r="B272" s="128" t="s">
        <v>94</v>
      </c>
      <c r="C272" s="131"/>
      <c r="D272" s="131"/>
      <c r="E272" s="131"/>
      <c r="F272" s="131"/>
      <c r="G272" s="285"/>
      <c r="H272" s="286"/>
    </row>
    <row r="273" spans="1:8" ht="12.75">
      <c r="A273" s="75" t="s">
        <v>209</v>
      </c>
      <c r="B273" s="128" t="s">
        <v>93</v>
      </c>
      <c r="C273" s="131"/>
      <c r="D273" s="131"/>
      <c r="E273" s="131"/>
      <c r="F273" s="131"/>
      <c r="G273" s="285"/>
      <c r="H273" s="286"/>
    </row>
    <row r="274" spans="1:8" ht="12.75">
      <c r="A274" s="75" t="s">
        <v>210</v>
      </c>
      <c r="B274" s="128" t="s">
        <v>92</v>
      </c>
      <c r="C274" s="131"/>
      <c r="D274" s="131"/>
      <c r="E274" s="131"/>
      <c r="F274" s="131"/>
      <c r="G274" s="285"/>
      <c r="H274" s="286"/>
    </row>
    <row r="275" spans="1:8" ht="12.75">
      <c r="A275" s="75" t="s">
        <v>211</v>
      </c>
      <c r="B275" s="128" t="s">
        <v>91</v>
      </c>
      <c r="C275" s="131"/>
      <c r="D275" s="131"/>
      <c r="E275" s="131"/>
      <c r="F275" s="131"/>
      <c r="G275" s="285"/>
      <c r="H275" s="286"/>
    </row>
    <row r="276" spans="1:8" ht="13.5" thickBot="1">
      <c r="A276" s="76"/>
      <c r="B276" s="128" t="s">
        <v>90</v>
      </c>
      <c r="C276" s="131"/>
      <c r="D276" s="131"/>
      <c r="E276" s="131"/>
      <c r="F276" s="131"/>
      <c r="G276" s="304"/>
      <c r="H276" s="286"/>
    </row>
    <row r="277" spans="1:8" ht="13.5" thickBot="1">
      <c r="A277" s="74" t="s">
        <v>212</v>
      </c>
      <c r="B277" s="125" t="s">
        <v>89</v>
      </c>
      <c r="C277" s="282"/>
      <c r="D277" s="282"/>
      <c r="E277" s="282"/>
      <c r="F277" s="282"/>
      <c r="G277" s="283">
        <f>SUM(G278:G282)</f>
        <v>0</v>
      </c>
      <c r="H277" s="298">
        <f>SUM(H278:H282)</f>
        <v>0</v>
      </c>
    </row>
    <row r="278" spans="1:8" ht="12.75">
      <c r="A278" s="75" t="s">
        <v>213</v>
      </c>
      <c r="B278" s="128" t="s">
        <v>88</v>
      </c>
      <c r="C278" s="131"/>
      <c r="D278" s="131"/>
      <c r="E278" s="131"/>
      <c r="F278" s="131"/>
      <c r="G278" s="285"/>
      <c r="H278" s="286"/>
    </row>
    <row r="279" spans="1:8" ht="12.75">
      <c r="A279" s="75" t="s">
        <v>214</v>
      </c>
      <c r="B279" s="128" t="s">
        <v>87</v>
      </c>
      <c r="C279" s="131"/>
      <c r="D279" s="131"/>
      <c r="E279" s="131"/>
      <c r="F279" s="131"/>
      <c r="G279" s="285"/>
      <c r="H279" s="286"/>
    </row>
    <row r="280" spans="1:8" ht="12.75">
      <c r="A280" s="75" t="s">
        <v>215</v>
      </c>
      <c r="B280" s="128" t="s">
        <v>86</v>
      </c>
      <c r="C280" s="131"/>
      <c r="D280" s="131"/>
      <c r="E280" s="131"/>
      <c r="F280" s="131"/>
      <c r="G280" s="285"/>
      <c r="H280" s="286"/>
    </row>
    <row r="281" spans="1:8" ht="12.75">
      <c r="A281" s="75" t="s">
        <v>216</v>
      </c>
      <c r="B281" s="131" t="s">
        <v>85</v>
      </c>
      <c r="C281" s="131"/>
      <c r="D281" s="131"/>
      <c r="E281" s="131"/>
      <c r="F281" s="131"/>
      <c r="G281" s="285"/>
      <c r="H281" s="286"/>
    </row>
    <row r="282" spans="1:8" ht="13.5" thickBot="1">
      <c r="A282" s="291"/>
      <c r="B282" s="133" t="s">
        <v>84</v>
      </c>
      <c r="C282" s="293"/>
      <c r="D282" s="134"/>
      <c r="E282" s="134"/>
      <c r="F282" s="134"/>
      <c r="G282" s="294"/>
      <c r="H282" s="295"/>
    </row>
    <row r="283" spans="1:8" ht="13.5" thickBot="1">
      <c r="A283" s="74" t="s">
        <v>217</v>
      </c>
      <c r="B283" s="125" t="s">
        <v>83</v>
      </c>
      <c r="C283" s="282"/>
      <c r="D283" s="282"/>
      <c r="E283" s="282"/>
      <c r="F283" s="282"/>
      <c r="G283" s="283">
        <f>SUM(G284:G293)</f>
        <v>0</v>
      </c>
      <c r="H283" s="284">
        <f>SUM(H284:H293)</f>
        <v>0</v>
      </c>
    </row>
    <row r="284" spans="1:8" ht="12.75">
      <c r="A284" s="75" t="s">
        <v>218</v>
      </c>
      <c r="B284" s="128" t="s">
        <v>82</v>
      </c>
      <c r="C284" s="131"/>
      <c r="D284" s="131"/>
      <c r="E284" s="131"/>
      <c r="F284" s="131"/>
      <c r="G284" s="285"/>
      <c r="H284" s="286"/>
    </row>
    <row r="285" spans="1:8" ht="12.75">
      <c r="A285" s="75" t="s">
        <v>219</v>
      </c>
      <c r="B285" s="128" t="s">
        <v>81</v>
      </c>
      <c r="C285" s="131"/>
      <c r="D285" s="131"/>
      <c r="E285" s="131"/>
      <c r="F285" s="131"/>
      <c r="G285" s="285"/>
      <c r="H285" s="286"/>
    </row>
    <row r="286" spans="1:8" ht="12.75">
      <c r="A286" s="75" t="s">
        <v>220</v>
      </c>
      <c r="B286" s="128" t="s">
        <v>80</v>
      </c>
      <c r="C286" s="131"/>
      <c r="D286" s="131"/>
      <c r="E286" s="131"/>
      <c r="F286" s="131"/>
      <c r="G286" s="285"/>
      <c r="H286" s="286"/>
    </row>
    <row r="287" spans="1:8" ht="12.75">
      <c r="A287" s="75" t="s">
        <v>221</v>
      </c>
      <c r="B287" s="128" t="s">
        <v>79</v>
      </c>
      <c r="C287" s="131"/>
      <c r="D287" s="131"/>
      <c r="E287" s="131"/>
      <c r="F287" s="131"/>
      <c r="G287" s="285"/>
      <c r="H287" s="286"/>
    </row>
    <row r="288" spans="1:8" ht="12.75">
      <c r="A288" s="75" t="s">
        <v>222</v>
      </c>
      <c r="B288" s="128" t="s">
        <v>78</v>
      </c>
      <c r="C288" s="131"/>
      <c r="D288" s="131"/>
      <c r="E288" s="131"/>
      <c r="F288" s="131"/>
      <c r="G288" s="285"/>
      <c r="H288" s="286"/>
    </row>
    <row r="289" spans="1:8" ht="12.75">
      <c r="A289" s="75" t="s">
        <v>223</v>
      </c>
      <c r="B289" s="128" t="s">
        <v>77</v>
      </c>
      <c r="C289" s="131"/>
      <c r="D289" s="131"/>
      <c r="E289" s="131"/>
      <c r="F289" s="131"/>
      <c r="G289" s="285"/>
      <c r="H289" s="286"/>
    </row>
    <row r="290" spans="1:8" ht="12.75">
      <c r="A290" s="75" t="s">
        <v>224</v>
      </c>
      <c r="B290" s="128" t="s">
        <v>76</v>
      </c>
      <c r="C290" s="131"/>
      <c r="D290" s="131"/>
      <c r="E290" s="131"/>
      <c r="F290" s="131"/>
      <c r="G290" s="285"/>
      <c r="H290" s="286"/>
    </row>
    <row r="291" spans="1:8" ht="12.75">
      <c r="A291" s="75" t="s">
        <v>225</v>
      </c>
      <c r="B291" s="128" t="s">
        <v>75</v>
      </c>
      <c r="C291" s="131"/>
      <c r="D291" s="131"/>
      <c r="E291" s="131"/>
      <c r="F291" s="131"/>
      <c r="G291" s="285"/>
      <c r="H291" s="286"/>
    </row>
    <row r="292" spans="1:8" ht="12.75">
      <c r="A292" s="75" t="s">
        <v>226</v>
      </c>
      <c r="B292" s="128" t="s">
        <v>74</v>
      </c>
      <c r="C292" s="131"/>
      <c r="D292" s="131"/>
      <c r="E292" s="131"/>
      <c r="F292" s="131"/>
      <c r="G292" s="285"/>
      <c r="H292" s="286"/>
    </row>
    <row r="293" spans="1:8" ht="13.5" thickBot="1">
      <c r="A293" s="291"/>
      <c r="B293" s="133" t="s">
        <v>73</v>
      </c>
      <c r="C293" s="305"/>
      <c r="D293" s="305"/>
      <c r="E293" s="305"/>
      <c r="F293" s="305"/>
      <c r="G293" s="285"/>
      <c r="H293" s="286"/>
    </row>
    <row r="294" spans="1:8" ht="13.5" thickBot="1">
      <c r="A294" s="74" t="s">
        <v>227</v>
      </c>
      <c r="B294" s="125" t="s">
        <v>72</v>
      </c>
      <c r="C294" s="282"/>
      <c r="D294" s="282"/>
      <c r="E294" s="282"/>
      <c r="F294" s="282"/>
      <c r="G294" s="283">
        <f>SUM(G295:G300)</f>
        <v>0</v>
      </c>
      <c r="H294" s="284">
        <f>SUM(H295:H300)</f>
        <v>0</v>
      </c>
    </row>
    <row r="295" spans="1:8" ht="12.75">
      <c r="A295" s="75" t="s">
        <v>228</v>
      </c>
      <c r="B295" s="128" t="s">
        <v>71</v>
      </c>
      <c r="C295" s="131"/>
      <c r="D295" s="131"/>
      <c r="E295" s="131"/>
      <c r="F295" s="131"/>
      <c r="G295" s="285"/>
      <c r="H295" s="286"/>
    </row>
    <row r="296" spans="1:8" ht="12.75">
      <c r="A296" s="75" t="s">
        <v>229</v>
      </c>
      <c r="B296" s="128" t="s">
        <v>70</v>
      </c>
      <c r="C296" s="131"/>
      <c r="D296" s="131"/>
      <c r="E296" s="131"/>
      <c r="F296" s="131"/>
      <c r="G296" s="285"/>
      <c r="H296" s="286"/>
    </row>
    <row r="297" spans="1:8" ht="12.75">
      <c r="A297" s="75" t="s">
        <v>230</v>
      </c>
      <c r="B297" s="128" t="s">
        <v>69</v>
      </c>
      <c r="C297" s="131"/>
      <c r="D297" s="131"/>
      <c r="E297" s="131"/>
      <c r="F297" s="131"/>
      <c r="G297" s="285"/>
      <c r="H297" s="286"/>
    </row>
    <row r="298" spans="1:8" ht="12.75">
      <c r="A298" s="75" t="s">
        <v>231</v>
      </c>
      <c r="B298" s="128" t="s">
        <v>68</v>
      </c>
      <c r="C298" s="131"/>
      <c r="D298" s="131"/>
      <c r="E298" s="131"/>
      <c r="F298" s="131"/>
      <c r="G298" s="285"/>
      <c r="H298" s="286"/>
    </row>
    <row r="299" spans="1:8" ht="12.75">
      <c r="A299" s="75" t="s">
        <v>232</v>
      </c>
      <c r="B299" s="128" t="s">
        <v>67</v>
      </c>
      <c r="C299" s="131"/>
      <c r="D299" s="131"/>
      <c r="E299" s="131"/>
      <c r="F299" s="131"/>
      <c r="G299" s="285"/>
      <c r="H299" s="286"/>
    </row>
    <row r="300" spans="1:8" ht="13.5" thickBot="1">
      <c r="A300" s="77"/>
      <c r="B300" s="133" t="s">
        <v>66</v>
      </c>
      <c r="C300" s="134"/>
      <c r="D300" s="134"/>
      <c r="E300" s="134"/>
      <c r="F300" s="134"/>
      <c r="G300" s="294"/>
      <c r="H300" s="295"/>
    </row>
    <row r="301" spans="1:8" ht="13.5" thickBot="1">
      <c r="A301" s="74" t="s">
        <v>233</v>
      </c>
      <c r="B301" s="125" t="s">
        <v>65</v>
      </c>
      <c r="C301" s="282"/>
      <c r="D301" s="282"/>
      <c r="E301" s="282"/>
      <c r="F301" s="282"/>
      <c r="G301" s="283">
        <f>SUM(G302:G326)</f>
        <v>0</v>
      </c>
      <c r="H301" s="284">
        <f>SUM(H302:H326)</f>
        <v>0</v>
      </c>
    </row>
    <row r="302" spans="1:8" ht="12.75">
      <c r="A302" s="78" t="s">
        <v>234</v>
      </c>
      <c r="B302" s="139" t="s">
        <v>64</v>
      </c>
      <c r="C302" s="306"/>
      <c r="D302" s="306"/>
      <c r="E302" s="306"/>
      <c r="F302" s="306"/>
      <c r="G302" s="307"/>
      <c r="H302" s="308"/>
    </row>
    <row r="303" spans="1:8" ht="12.75">
      <c r="A303" s="75" t="s">
        <v>235</v>
      </c>
      <c r="B303" s="128" t="s">
        <v>63</v>
      </c>
      <c r="C303" s="131"/>
      <c r="D303" s="131"/>
      <c r="E303" s="131"/>
      <c r="F303" s="131"/>
      <c r="G303" s="285"/>
      <c r="H303" s="286"/>
    </row>
    <row r="304" spans="1:8" ht="12.75">
      <c r="A304" s="75" t="s">
        <v>236</v>
      </c>
      <c r="B304" s="128" t="s">
        <v>62</v>
      </c>
      <c r="C304" s="131"/>
      <c r="D304" s="131"/>
      <c r="E304" s="131"/>
      <c r="F304" s="131"/>
      <c r="G304" s="285"/>
      <c r="H304" s="286"/>
    </row>
    <row r="305" spans="1:8" ht="12.75">
      <c r="A305" s="287" t="s">
        <v>237</v>
      </c>
      <c r="B305" s="163" t="s">
        <v>61</v>
      </c>
      <c r="C305" s="241"/>
      <c r="D305" s="241"/>
      <c r="E305" s="241"/>
      <c r="F305" s="241"/>
      <c r="G305" s="285"/>
      <c r="H305" s="286"/>
    </row>
    <row r="306" spans="1:8" ht="12.75">
      <c r="A306" s="75" t="s">
        <v>238</v>
      </c>
      <c r="B306" s="128" t="s">
        <v>60</v>
      </c>
      <c r="C306" s="131"/>
      <c r="D306" s="131"/>
      <c r="E306" s="131"/>
      <c r="F306" s="131"/>
      <c r="G306" s="285"/>
      <c r="H306" s="286"/>
    </row>
    <row r="307" spans="1:8" ht="12.75">
      <c r="A307" s="75" t="s">
        <v>239</v>
      </c>
      <c r="B307" s="128" t="s">
        <v>59</v>
      </c>
      <c r="C307" s="131"/>
      <c r="D307" s="131"/>
      <c r="E307" s="131"/>
      <c r="F307" s="131"/>
      <c r="G307" s="285"/>
      <c r="H307" s="286"/>
    </row>
    <row r="308" spans="1:8" ht="12.75">
      <c r="A308" s="287" t="s">
        <v>240</v>
      </c>
      <c r="B308" s="163" t="s">
        <v>58</v>
      </c>
      <c r="C308" s="241"/>
      <c r="D308" s="241"/>
      <c r="E308" s="241"/>
      <c r="F308" s="241"/>
      <c r="G308" s="285"/>
      <c r="H308" s="286"/>
    </row>
    <row r="309" spans="1:8" ht="12.75">
      <c r="A309" s="75" t="s">
        <v>241</v>
      </c>
      <c r="B309" s="128" t="s">
        <v>57</v>
      </c>
      <c r="C309" s="131"/>
      <c r="D309" s="131"/>
      <c r="E309" s="131"/>
      <c r="F309" s="131"/>
      <c r="G309" s="285"/>
      <c r="H309" s="286"/>
    </row>
    <row r="310" spans="1:8" ht="12.75">
      <c r="A310" s="75" t="s">
        <v>242</v>
      </c>
      <c r="B310" s="128" t="s">
        <v>56</v>
      </c>
      <c r="C310" s="131"/>
      <c r="D310" s="131"/>
      <c r="E310" s="131"/>
      <c r="F310" s="131"/>
      <c r="G310" s="285"/>
      <c r="H310" s="286"/>
    </row>
    <row r="311" spans="1:8" ht="12.75">
      <c r="A311" s="75" t="s">
        <v>243</v>
      </c>
      <c r="B311" s="128" t="s">
        <v>55</v>
      </c>
      <c r="C311" s="131"/>
      <c r="D311" s="131"/>
      <c r="E311" s="131"/>
      <c r="F311" s="131"/>
      <c r="G311" s="285"/>
      <c r="H311" s="286"/>
    </row>
    <row r="312" spans="1:8" ht="12.75">
      <c r="A312" s="75" t="s">
        <v>244</v>
      </c>
      <c r="B312" s="128" t="s">
        <v>54</v>
      </c>
      <c r="C312" s="131"/>
      <c r="D312" s="131"/>
      <c r="E312" s="131"/>
      <c r="F312" s="131"/>
      <c r="G312" s="285"/>
      <c r="H312" s="286"/>
    </row>
    <row r="313" spans="1:8" ht="12.75">
      <c r="A313" s="75" t="s">
        <v>245</v>
      </c>
      <c r="B313" s="128" t="s">
        <v>53</v>
      </c>
      <c r="C313" s="131"/>
      <c r="D313" s="131"/>
      <c r="E313" s="131"/>
      <c r="F313" s="131"/>
      <c r="G313" s="285"/>
      <c r="H313" s="286"/>
    </row>
    <row r="314" spans="1:8" ht="12.75">
      <c r="A314" s="75" t="s">
        <v>246</v>
      </c>
      <c r="B314" s="128" t="s">
        <v>52</v>
      </c>
      <c r="C314" s="131"/>
      <c r="D314" s="131"/>
      <c r="E314" s="131"/>
      <c r="F314" s="131"/>
      <c r="G314" s="285"/>
      <c r="H314" s="286"/>
    </row>
    <row r="315" spans="1:8" ht="12.75">
      <c r="A315" s="75" t="s">
        <v>247</v>
      </c>
      <c r="B315" s="128" t="s">
        <v>51</v>
      </c>
      <c r="C315" s="131"/>
      <c r="D315" s="131"/>
      <c r="E315" s="131"/>
      <c r="F315" s="131"/>
      <c r="G315" s="285"/>
      <c r="H315" s="286"/>
    </row>
    <row r="316" spans="1:8" ht="12.75">
      <c r="A316" s="75" t="s">
        <v>248</v>
      </c>
      <c r="B316" s="128" t="s">
        <v>50</v>
      </c>
      <c r="C316" s="131"/>
      <c r="D316" s="131"/>
      <c r="E316" s="131"/>
      <c r="F316" s="131"/>
      <c r="G316" s="285"/>
      <c r="H316" s="286"/>
    </row>
    <row r="317" spans="1:8" ht="12.75">
      <c r="A317" s="75" t="s">
        <v>249</v>
      </c>
      <c r="B317" s="128" t="s">
        <v>49</v>
      </c>
      <c r="C317" s="131"/>
      <c r="D317" s="131"/>
      <c r="E317" s="131"/>
      <c r="F317" s="131"/>
      <c r="G317" s="285"/>
      <c r="H317" s="286"/>
    </row>
    <row r="318" spans="1:8" ht="12.75">
      <c r="A318" s="75" t="s">
        <v>250</v>
      </c>
      <c r="B318" s="128" t="s">
        <v>48</v>
      </c>
      <c r="C318" s="131"/>
      <c r="D318" s="131"/>
      <c r="E318" s="131"/>
      <c r="F318" s="131"/>
      <c r="G318" s="285"/>
      <c r="H318" s="286"/>
    </row>
    <row r="319" spans="1:8" ht="12.75">
      <c r="A319" s="75" t="s">
        <v>251</v>
      </c>
      <c r="B319" s="128" t="s">
        <v>47</v>
      </c>
      <c r="C319" s="131"/>
      <c r="D319" s="131"/>
      <c r="E319" s="131"/>
      <c r="F319" s="131"/>
      <c r="G319" s="285"/>
      <c r="H319" s="286"/>
    </row>
    <row r="320" spans="1:8" ht="12.75">
      <c r="A320" s="75" t="s">
        <v>252</v>
      </c>
      <c r="B320" s="128" t="s">
        <v>46</v>
      </c>
      <c r="C320" s="131"/>
      <c r="D320" s="131"/>
      <c r="E320" s="131"/>
      <c r="F320" s="131"/>
      <c r="G320" s="285"/>
      <c r="H320" s="286"/>
    </row>
    <row r="321" spans="1:8" ht="12.75">
      <c r="A321" s="75" t="s">
        <v>253</v>
      </c>
      <c r="B321" s="128" t="s">
        <v>45</v>
      </c>
      <c r="C321" s="131"/>
      <c r="D321" s="131"/>
      <c r="E321" s="131"/>
      <c r="F321" s="131"/>
      <c r="G321" s="285"/>
      <c r="H321" s="286"/>
    </row>
    <row r="322" spans="1:8" ht="12.75">
      <c r="A322" s="287" t="s">
        <v>254</v>
      </c>
      <c r="B322" s="163" t="s">
        <v>44</v>
      </c>
      <c r="C322" s="241"/>
      <c r="D322" s="241"/>
      <c r="E322" s="241"/>
      <c r="F322" s="241"/>
      <c r="G322" s="285"/>
      <c r="H322" s="286"/>
    </row>
    <row r="323" spans="1:8" ht="12.75">
      <c r="A323" s="75" t="s">
        <v>255</v>
      </c>
      <c r="B323" s="128" t="s">
        <v>43</v>
      </c>
      <c r="C323" s="131"/>
      <c r="D323" s="131"/>
      <c r="E323" s="131"/>
      <c r="F323" s="131"/>
      <c r="G323" s="285"/>
      <c r="H323" s="286"/>
    </row>
    <row r="324" spans="1:8" ht="12.75">
      <c r="A324" s="75" t="s">
        <v>256</v>
      </c>
      <c r="B324" s="128" t="s">
        <v>42</v>
      </c>
      <c r="C324" s="131"/>
      <c r="D324" s="131"/>
      <c r="E324" s="131"/>
      <c r="F324" s="131"/>
      <c r="G324" s="285"/>
      <c r="H324" s="286"/>
    </row>
    <row r="325" spans="1:8" ht="12.75">
      <c r="A325" s="75" t="s">
        <v>257</v>
      </c>
      <c r="B325" s="128" t="s">
        <v>41</v>
      </c>
      <c r="C325" s="131"/>
      <c r="D325" s="131"/>
      <c r="E325" s="131"/>
      <c r="F325" s="131"/>
      <c r="G325" s="285"/>
      <c r="H325" s="286"/>
    </row>
    <row r="326" spans="1:8" ht="13.5" thickBot="1">
      <c r="A326" s="291"/>
      <c r="B326" s="133" t="s">
        <v>40</v>
      </c>
      <c r="C326" s="134"/>
      <c r="D326" s="134"/>
      <c r="E326" s="134"/>
      <c r="F326" s="134"/>
      <c r="G326" s="294"/>
      <c r="H326" s="295"/>
    </row>
    <row r="327" spans="1:8" ht="13.5" thickBot="1">
      <c r="A327" s="74" t="s">
        <v>258</v>
      </c>
      <c r="B327" s="125" t="s">
        <v>39</v>
      </c>
      <c r="C327" s="282"/>
      <c r="D327" s="282"/>
      <c r="E327" s="282"/>
      <c r="F327" s="282"/>
      <c r="G327" s="283">
        <f>SUM(G328:G340)</f>
        <v>0</v>
      </c>
      <c r="H327" s="298">
        <f>SUM(H328:H340)</f>
        <v>0</v>
      </c>
    </row>
    <row r="328" spans="1:8" ht="12.75">
      <c r="A328" s="75" t="s">
        <v>259</v>
      </c>
      <c r="B328" s="128" t="s">
        <v>38</v>
      </c>
      <c r="C328" s="131"/>
      <c r="D328" s="131"/>
      <c r="E328" s="131"/>
      <c r="F328" s="131"/>
      <c r="G328" s="285"/>
      <c r="H328" s="286"/>
    </row>
    <row r="329" spans="1:8" ht="12.75">
      <c r="A329" s="287" t="s">
        <v>260</v>
      </c>
      <c r="B329" s="163" t="s">
        <v>37</v>
      </c>
      <c r="C329" s="241"/>
      <c r="D329" s="241"/>
      <c r="E329" s="241"/>
      <c r="F329" s="241"/>
      <c r="G329" s="285"/>
      <c r="H329" s="286"/>
    </row>
    <row r="330" spans="1:8" ht="12.75">
      <c r="A330" s="287" t="s">
        <v>261</v>
      </c>
      <c r="B330" s="163" t="s">
        <v>36</v>
      </c>
      <c r="C330" s="241"/>
      <c r="D330" s="241"/>
      <c r="E330" s="241"/>
      <c r="F330" s="241"/>
      <c r="G330" s="285"/>
      <c r="H330" s="286"/>
    </row>
    <row r="331" spans="1:8" ht="12.75">
      <c r="A331" s="287" t="s">
        <v>262</v>
      </c>
      <c r="B331" s="163" t="s">
        <v>35</v>
      </c>
      <c r="C331" s="241"/>
      <c r="D331" s="241"/>
      <c r="E331" s="241"/>
      <c r="F331" s="241"/>
      <c r="G331" s="285"/>
      <c r="H331" s="286"/>
    </row>
    <row r="332" spans="1:8" ht="12.75">
      <c r="A332" s="287" t="s">
        <v>263</v>
      </c>
      <c r="B332" s="163" t="s">
        <v>34</v>
      </c>
      <c r="C332" s="241"/>
      <c r="D332" s="241"/>
      <c r="E332" s="241"/>
      <c r="F332" s="241"/>
      <c r="G332" s="285"/>
      <c r="H332" s="286"/>
    </row>
    <row r="333" spans="1:8" ht="12.75">
      <c r="A333" s="75" t="s">
        <v>264</v>
      </c>
      <c r="B333" s="128" t="s">
        <v>33</v>
      </c>
      <c r="C333" s="131"/>
      <c r="D333" s="131"/>
      <c r="E333" s="131"/>
      <c r="F333" s="131"/>
      <c r="G333" s="285"/>
      <c r="H333" s="286"/>
    </row>
    <row r="334" spans="1:8" ht="12.75">
      <c r="A334" s="75" t="s">
        <v>265</v>
      </c>
      <c r="B334" s="128" t="s">
        <v>32</v>
      </c>
      <c r="C334" s="131"/>
      <c r="D334" s="131"/>
      <c r="E334" s="131"/>
      <c r="F334" s="131"/>
      <c r="G334" s="285"/>
      <c r="H334" s="286"/>
    </row>
    <row r="335" spans="1:8" ht="12.75">
      <c r="A335" s="75" t="s">
        <v>266</v>
      </c>
      <c r="B335" s="128" t="s">
        <v>31</v>
      </c>
      <c r="C335" s="131"/>
      <c r="D335" s="131"/>
      <c r="E335" s="131"/>
      <c r="F335" s="131"/>
      <c r="G335" s="285"/>
      <c r="H335" s="286"/>
    </row>
    <row r="336" spans="1:8" s="220" customFormat="1" ht="12.75">
      <c r="A336" s="75" t="s">
        <v>267</v>
      </c>
      <c r="B336" s="128" t="s">
        <v>599</v>
      </c>
      <c r="C336" s="131"/>
      <c r="D336" s="131"/>
      <c r="E336" s="131"/>
      <c r="F336" s="131"/>
      <c r="G336" s="309"/>
      <c r="H336" s="310"/>
    </row>
    <row r="337" spans="1:8" ht="12.75">
      <c r="A337" s="75" t="s">
        <v>268</v>
      </c>
      <c r="B337" s="128" t="s">
        <v>29</v>
      </c>
      <c r="C337" s="131"/>
      <c r="D337" s="131"/>
      <c r="E337" s="131"/>
      <c r="F337" s="131"/>
      <c r="G337" s="285"/>
      <c r="H337" s="286"/>
    </row>
    <row r="338" spans="1:8" ht="12.75">
      <c r="A338" s="287" t="s">
        <v>269</v>
      </c>
      <c r="B338" s="241" t="s">
        <v>28</v>
      </c>
      <c r="C338" s="241"/>
      <c r="D338" s="241"/>
      <c r="E338" s="241"/>
      <c r="F338" s="241"/>
      <c r="G338" s="285"/>
      <c r="H338" s="286"/>
    </row>
    <row r="339" spans="1:8" ht="12.75">
      <c r="A339" s="287" t="s">
        <v>270</v>
      </c>
      <c r="B339" s="241" t="s">
        <v>27</v>
      </c>
      <c r="C339" s="241"/>
      <c r="D339" s="241"/>
      <c r="E339" s="241"/>
      <c r="F339" s="241"/>
      <c r="G339" s="285"/>
      <c r="H339" s="286"/>
    </row>
    <row r="340" spans="1:8" ht="13.5" thickBot="1">
      <c r="A340" s="291"/>
      <c r="B340" s="133" t="s">
        <v>26</v>
      </c>
      <c r="C340" s="293"/>
      <c r="D340" s="134"/>
      <c r="E340" s="134"/>
      <c r="F340" s="134"/>
      <c r="G340" s="311"/>
      <c r="H340" s="295"/>
    </row>
    <row r="341" spans="1:8" ht="13.5" thickBot="1">
      <c r="A341" s="74" t="s">
        <v>271</v>
      </c>
      <c r="B341" s="125" t="s">
        <v>25</v>
      </c>
      <c r="C341" s="282"/>
      <c r="D341" s="282"/>
      <c r="E341" s="282"/>
      <c r="F341" s="282"/>
      <c r="G341" s="283">
        <f>SUM(G342:G357)</f>
        <v>0</v>
      </c>
      <c r="H341" s="284">
        <f>SUM(H342:H357)</f>
        <v>0</v>
      </c>
    </row>
    <row r="342" spans="1:8" ht="12.75">
      <c r="A342" s="287" t="s">
        <v>272</v>
      </c>
      <c r="B342" s="163" t="s">
        <v>24</v>
      </c>
      <c r="C342" s="241"/>
      <c r="D342" s="241"/>
      <c r="E342" s="241"/>
      <c r="F342" s="241"/>
      <c r="G342" s="285"/>
      <c r="H342" s="286"/>
    </row>
    <row r="343" spans="1:8" ht="12.75">
      <c r="A343" s="75" t="s">
        <v>273</v>
      </c>
      <c r="B343" s="128" t="s">
        <v>23</v>
      </c>
      <c r="C343" s="131"/>
      <c r="D343" s="131"/>
      <c r="E343" s="131"/>
      <c r="F343" s="131"/>
      <c r="G343" s="285"/>
      <c r="H343" s="286"/>
    </row>
    <row r="344" spans="1:8" ht="12.75">
      <c r="A344" s="75" t="s">
        <v>274</v>
      </c>
      <c r="B344" s="128" t="s">
        <v>22</v>
      </c>
      <c r="C344" s="131"/>
      <c r="D344" s="131"/>
      <c r="E344" s="131"/>
      <c r="F344" s="131"/>
      <c r="G344" s="285"/>
      <c r="H344" s="286"/>
    </row>
    <row r="345" spans="1:8" ht="12.75">
      <c r="A345" s="75" t="s">
        <v>275</v>
      </c>
      <c r="B345" s="128" t="s">
        <v>21</v>
      </c>
      <c r="C345" s="131"/>
      <c r="D345" s="131"/>
      <c r="E345" s="131"/>
      <c r="F345" s="131"/>
      <c r="G345" s="285"/>
      <c r="H345" s="286"/>
    </row>
    <row r="346" spans="1:8" ht="12.75">
      <c r="A346" s="75" t="s">
        <v>276</v>
      </c>
      <c r="B346" s="128" t="s">
        <v>20</v>
      </c>
      <c r="C346" s="131"/>
      <c r="D346" s="131"/>
      <c r="E346" s="131"/>
      <c r="F346" s="131"/>
      <c r="G346" s="285"/>
      <c r="H346" s="286"/>
    </row>
    <row r="347" spans="1:8" ht="12.75">
      <c r="A347" s="287" t="s">
        <v>277</v>
      </c>
      <c r="B347" s="163" t="s">
        <v>19</v>
      </c>
      <c r="C347" s="241"/>
      <c r="D347" s="241"/>
      <c r="E347" s="241"/>
      <c r="F347" s="241"/>
      <c r="G347" s="285"/>
      <c r="H347" s="286"/>
    </row>
    <row r="348" spans="1:8" ht="12.75">
      <c r="A348" s="75" t="s">
        <v>278</v>
      </c>
      <c r="B348" s="128" t="s">
        <v>18</v>
      </c>
      <c r="C348" s="131"/>
      <c r="D348" s="131"/>
      <c r="E348" s="131"/>
      <c r="F348" s="131"/>
      <c r="G348" s="285"/>
      <c r="H348" s="286"/>
    </row>
    <row r="349" spans="1:8" ht="12.75">
      <c r="A349" s="75" t="s">
        <v>279</v>
      </c>
      <c r="B349" s="128" t="s">
        <v>17</v>
      </c>
      <c r="C349" s="131"/>
      <c r="D349" s="131"/>
      <c r="E349" s="131"/>
      <c r="F349" s="131"/>
      <c r="G349" s="285"/>
      <c r="H349" s="286"/>
    </row>
    <row r="350" spans="1:8" ht="12.75">
      <c r="A350" s="75" t="s">
        <v>280</v>
      </c>
      <c r="B350" s="128" t="s">
        <v>16</v>
      </c>
      <c r="C350" s="131"/>
      <c r="D350" s="131"/>
      <c r="E350" s="131"/>
      <c r="F350" s="131"/>
      <c r="G350" s="285"/>
      <c r="H350" s="286"/>
    </row>
    <row r="351" spans="1:8" ht="12.75">
      <c r="A351" s="75" t="s">
        <v>281</v>
      </c>
      <c r="B351" s="128" t="s">
        <v>15</v>
      </c>
      <c r="C351" s="131"/>
      <c r="D351" s="131"/>
      <c r="E351" s="131"/>
      <c r="F351" s="131"/>
      <c r="G351" s="285"/>
      <c r="H351" s="286"/>
    </row>
    <row r="352" spans="1:8" ht="12.75">
      <c r="A352" s="75" t="s">
        <v>282</v>
      </c>
      <c r="B352" s="128" t="s">
        <v>14</v>
      </c>
      <c r="C352" s="131"/>
      <c r="D352" s="131"/>
      <c r="E352" s="131"/>
      <c r="F352" s="131"/>
      <c r="G352" s="285"/>
      <c r="H352" s="286"/>
    </row>
    <row r="353" spans="1:8" ht="12.75">
      <c r="A353" s="75" t="s">
        <v>283</v>
      </c>
      <c r="B353" s="128" t="s">
        <v>13</v>
      </c>
      <c r="C353" s="131"/>
      <c r="D353" s="131"/>
      <c r="E353" s="131"/>
      <c r="F353" s="131"/>
      <c r="G353" s="285"/>
      <c r="H353" s="286"/>
    </row>
    <row r="354" spans="1:9" ht="12.75">
      <c r="A354" s="75" t="s">
        <v>284</v>
      </c>
      <c r="B354" s="131" t="s">
        <v>12</v>
      </c>
      <c r="C354" s="131"/>
      <c r="D354" s="131"/>
      <c r="E354" s="131"/>
      <c r="F354" s="131"/>
      <c r="G354" s="285"/>
      <c r="H354" s="312"/>
      <c r="I354" s="159" t="s">
        <v>600</v>
      </c>
    </row>
    <row r="355" spans="1:8" ht="12.75">
      <c r="A355" s="75" t="s">
        <v>285</v>
      </c>
      <c r="B355" s="128" t="s">
        <v>11</v>
      </c>
      <c r="C355" s="131"/>
      <c r="D355" s="131"/>
      <c r="E355" s="131"/>
      <c r="F355" s="131"/>
      <c r="G355" s="285"/>
      <c r="H355" s="286"/>
    </row>
    <row r="356" spans="1:8" ht="12.75">
      <c r="A356" s="75" t="s">
        <v>286</v>
      </c>
      <c r="B356" s="128" t="s">
        <v>10</v>
      </c>
      <c r="C356" s="131"/>
      <c r="D356" s="131"/>
      <c r="E356" s="131"/>
      <c r="F356" s="131"/>
      <c r="G356" s="285"/>
      <c r="H356" s="286"/>
    </row>
    <row r="357" spans="1:8" ht="12.75">
      <c r="A357" s="291"/>
      <c r="B357" s="128" t="s">
        <v>9</v>
      </c>
      <c r="C357" s="131"/>
      <c r="D357" s="131"/>
      <c r="E357" s="131"/>
      <c r="F357" s="131"/>
      <c r="G357" s="285"/>
      <c r="H357" s="286"/>
    </row>
    <row r="358" spans="1:8" ht="13.5" thickBot="1">
      <c r="A358" s="77"/>
      <c r="B358" s="133"/>
      <c r="C358" s="134"/>
      <c r="D358" s="134"/>
      <c r="E358" s="134"/>
      <c r="F358" s="134"/>
      <c r="G358" s="313"/>
      <c r="H358" s="295"/>
    </row>
    <row r="359" spans="1:8" ht="13.5" thickBot="1">
      <c r="A359" s="76"/>
      <c r="B359" s="128"/>
      <c r="C359" s="131"/>
      <c r="D359" s="131"/>
      <c r="E359" s="131"/>
      <c r="F359" s="131"/>
      <c r="G359" s="314"/>
      <c r="H359" s="286"/>
    </row>
    <row r="360" spans="1:9" ht="23.25" thickBot="1">
      <c r="A360" s="315">
        <v>8</v>
      </c>
      <c r="B360" s="316"/>
      <c r="C360" s="317" t="s">
        <v>8</v>
      </c>
      <c r="D360" s="317"/>
      <c r="E360" s="318"/>
      <c r="F360" s="319"/>
      <c r="G360" s="320" t="s">
        <v>7</v>
      </c>
      <c r="H360" s="321" t="s">
        <v>6</v>
      </c>
      <c r="I360" t="s">
        <v>601</v>
      </c>
    </row>
    <row r="361" spans="1:8" ht="12.75">
      <c r="A361" s="260">
        <v>81</v>
      </c>
      <c r="B361" s="322"/>
      <c r="C361" s="323" t="s">
        <v>5</v>
      </c>
      <c r="D361" s="261"/>
      <c r="E361" s="261"/>
      <c r="F361" s="234"/>
      <c r="G361" s="190">
        <f>G362+G363+G364+G365+G366+G367+G369</f>
        <v>0</v>
      </c>
      <c r="H361" s="151">
        <f>H362+H363+H364+H365+H366+H367+H369</f>
        <v>0</v>
      </c>
    </row>
    <row r="362" spans="1:8" ht="12.75">
      <c r="A362" s="260">
        <v>811</v>
      </c>
      <c r="B362" s="322"/>
      <c r="C362" s="261"/>
      <c r="D362" s="261" t="s">
        <v>602</v>
      </c>
      <c r="E362" s="262"/>
      <c r="F362" s="234"/>
      <c r="G362" s="129"/>
      <c r="H362" s="29"/>
    </row>
    <row r="363" spans="1:8" ht="12.75">
      <c r="A363" s="260">
        <v>812</v>
      </c>
      <c r="B363" s="322"/>
      <c r="C363" s="261"/>
      <c r="D363" s="261" t="s">
        <v>603</v>
      </c>
      <c r="E363" s="262"/>
      <c r="F363" s="234"/>
      <c r="G363" s="129"/>
      <c r="H363" s="29"/>
    </row>
    <row r="364" spans="1:8" ht="12.75">
      <c r="A364" s="260">
        <v>813</v>
      </c>
      <c r="B364" s="322"/>
      <c r="C364" s="261"/>
      <c r="D364" s="261" t="s">
        <v>604</v>
      </c>
      <c r="E364" s="262"/>
      <c r="F364" s="234"/>
      <c r="G364" s="129"/>
      <c r="H364" s="29"/>
    </row>
    <row r="365" spans="1:8" ht="12.75">
      <c r="A365" s="260">
        <v>814</v>
      </c>
      <c r="B365" s="322"/>
      <c r="C365" s="261"/>
      <c r="D365" s="261" t="s">
        <v>605</v>
      </c>
      <c r="E365" s="262"/>
      <c r="F365" s="234"/>
      <c r="G365" s="129"/>
      <c r="H365" s="29"/>
    </row>
    <row r="366" spans="1:8" ht="12.75">
      <c r="A366" s="260">
        <v>815</v>
      </c>
      <c r="B366" s="322"/>
      <c r="C366" s="261"/>
      <c r="D366" s="261" t="s">
        <v>606</v>
      </c>
      <c r="E366" s="262"/>
      <c r="F366" s="234"/>
      <c r="G366" s="129"/>
      <c r="H366" s="29"/>
    </row>
    <row r="367" spans="1:9" ht="12.75">
      <c r="A367" s="260">
        <v>816</v>
      </c>
      <c r="B367" s="322"/>
      <c r="C367" s="261"/>
      <c r="D367" s="261" t="s">
        <v>607</v>
      </c>
      <c r="E367" s="262"/>
      <c r="F367" s="234"/>
      <c r="G367" s="129"/>
      <c r="H367" s="29"/>
      <c r="I367" s="324"/>
    </row>
    <row r="368" spans="1:9" ht="12.75">
      <c r="A368" s="325"/>
      <c r="B368" s="326"/>
      <c r="C368" s="327"/>
      <c r="D368" s="327"/>
      <c r="E368" s="328" t="s">
        <v>608</v>
      </c>
      <c r="F368" s="329"/>
      <c r="G368" s="129"/>
      <c r="H368" s="29"/>
      <c r="I368" s="324"/>
    </row>
    <row r="369" spans="1:8" ht="12.75">
      <c r="A369" s="330">
        <v>817</v>
      </c>
      <c r="B369" s="331"/>
      <c r="C369" s="332"/>
      <c r="D369" s="332" t="s">
        <v>609</v>
      </c>
      <c r="E369" s="262"/>
      <c r="F369" s="333"/>
      <c r="G369" s="183"/>
      <c r="H369" s="273"/>
    </row>
    <row r="370" spans="1:8" ht="12.75">
      <c r="A370" s="260">
        <v>82</v>
      </c>
      <c r="B370" s="322"/>
      <c r="C370" s="323" t="s">
        <v>610</v>
      </c>
      <c r="D370" s="261"/>
      <c r="E370" s="334"/>
      <c r="F370" s="234"/>
      <c r="G370" s="335">
        <f>G371+G378+G379+G380+G381+G382+G383+G384</f>
        <v>0</v>
      </c>
      <c r="H370" s="336">
        <f>H371+H378+H379+H380+H381+H382+H383+H384</f>
        <v>0</v>
      </c>
    </row>
    <row r="371" spans="1:8" ht="12.75">
      <c r="A371" s="260">
        <v>821</v>
      </c>
      <c r="B371" s="322"/>
      <c r="C371" s="261"/>
      <c r="D371" s="261" t="s">
        <v>611</v>
      </c>
      <c r="E371" s="261"/>
      <c r="F371" s="234"/>
      <c r="G371" s="190">
        <f>SUM(G372:G373)</f>
        <v>0</v>
      </c>
      <c r="H371" s="179">
        <f>SUM(H372:H373)</f>
        <v>0</v>
      </c>
    </row>
    <row r="372" spans="1:8" ht="12.75">
      <c r="A372" s="260" t="s">
        <v>612</v>
      </c>
      <c r="B372" s="322"/>
      <c r="C372" s="261"/>
      <c r="D372" s="261"/>
      <c r="E372" s="261" t="s">
        <v>613</v>
      </c>
      <c r="F372" s="234"/>
      <c r="G372" s="129"/>
      <c r="H372" s="29"/>
    </row>
    <row r="373" spans="1:8" ht="12.75">
      <c r="A373" s="260" t="s">
        <v>614</v>
      </c>
      <c r="B373" s="322"/>
      <c r="C373" s="261"/>
      <c r="D373" s="261"/>
      <c r="E373" s="261" t="s">
        <v>4</v>
      </c>
      <c r="F373" s="234"/>
      <c r="G373" s="129"/>
      <c r="H373" s="29"/>
    </row>
    <row r="374" spans="1:8" ht="12.75">
      <c r="A374" s="260"/>
      <c r="B374" s="322"/>
      <c r="C374" s="261"/>
      <c r="D374" s="261"/>
      <c r="E374" s="337" t="s">
        <v>483</v>
      </c>
      <c r="F374" s="242" t="s">
        <v>615</v>
      </c>
      <c r="G374" s="129"/>
      <c r="H374" s="29"/>
    </row>
    <row r="375" spans="1:8" ht="12.75">
      <c r="A375" s="260"/>
      <c r="B375" s="322"/>
      <c r="C375" s="261"/>
      <c r="D375" s="261"/>
      <c r="E375" s="323"/>
      <c r="F375" s="242" t="s">
        <v>616</v>
      </c>
      <c r="G375" s="129"/>
      <c r="H375" s="29"/>
    </row>
    <row r="376" spans="1:8" ht="12.75">
      <c r="A376" s="260"/>
      <c r="B376" s="322"/>
      <c r="C376" s="261"/>
      <c r="D376" s="261"/>
      <c r="E376" s="323"/>
      <c r="F376" s="242" t="s">
        <v>617</v>
      </c>
      <c r="G376" s="129"/>
      <c r="H376" s="29"/>
    </row>
    <row r="377" spans="1:8" ht="12.75">
      <c r="A377" s="260"/>
      <c r="B377" s="322"/>
      <c r="C377" s="261"/>
      <c r="D377" s="261"/>
      <c r="E377" s="327"/>
      <c r="F377" s="329"/>
      <c r="G377" s="129"/>
      <c r="H377" s="29"/>
    </row>
    <row r="378" spans="1:8" ht="12.75">
      <c r="A378" s="260">
        <v>822</v>
      </c>
      <c r="B378" s="322"/>
      <c r="C378" s="261"/>
      <c r="D378" s="261" t="s">
        <v>618</v>
      </c>
      <c r="E378" s="261"/>
      <c r="F378" s="234"/>
      <c r="G378" s="129"/>
      <c r="H378" s="29"/>
    </row>
    <row r="379" spans="1:8" ht="12.75">
      <c r="A379" s="260">
        <v>823</v>
      </c>
      <c r="B379" s="322"/>
      <c r="C379" s="261"/>
      <c r="D379" s="261" t="s">
        <v>619</v>
      </c>
      <c r="E379" s="262"/>
      <c r="F379" s="234"/>
      <c r="G379" s="129"/>
      <c r="H379" s="29"/>
    </row>
    <row r="380" spans="1:8" ht="12.75">
      <c r="A380" s="260">
        <v>824</v>
      </c>
      <c r="B380" s="322"/>
      <c r="C380" s="261"/>
      <c r="D380" s="261" t="s">
        <v>620</v>
      </c>
      <c r="E380" s="262"/>
      <c r="F380" s="234"/>
      <c r="G380" s="129"/>
      <c r="H380" s="29"/>
    </row>
    <row r="381" spans="1:8" ht="12.75">
      <c r="A381" s="260">
        <v>825</v>
      </c>
      <c r="B381" s="322"/>
      <c r="C381" s="261"/>
      <c r="D381" s="261" t="s">
        <v>621</v>
      </c>
      <c r="E381" s="262"/>
      <c r="F381" s="234"/>
      <c r="G381" s="129"/>
      <c r="H381" s="29"/>
    </row>
    <row r="382" spans="1:8" ht="12.75">
      <c r="A382" s="260">
        <v>826</v>
      </c>
      <c r="B382" s="322"/>
      <c r="C382" s="261"/>
      <c r="D382" s="261" t="s">
        <v>622</v>
      </c>
      <c r="E382" s="262"/>
      <c r="F382" s="234"/>
      <c r="G382" s="129"/>
      <c r="H382" s="29"/>
    </row>
    <row r="383" spans="1:8" ht="12.75">
      <c r="A383" s="260">
        <v>827</v>
      </c>
      <c r="B383" s="322"/>
      <c r="C383" s="261"/>
      <c r="D383" s="261" t="s">
        <v>623</v>
      </c>
      <c r="E383" s="262"/>
      <c r="F383" s="234"/>
      <c r="G383" s="129"/>
      <c r="H383" s="29"/>
    </row>
    <row r="384" spans="1:8" ht="13.5" thickBot="1">
      <c r="A384" s="338">
        <v>828</v>
      </c>
      <c r="B384" s="339"/>
      <c r="C384" s="264"/>
      <c r="D384" s="264" t="s">
        <v>624</v>
      </c>
      <c r="E384" s="340"/>
      <c r="F384" s="341"/>
      <c r="G384" s="135"/>
      <c r="H384" s="136"/>
    </row>
    <row r="385" spans="1:9" ht="12.75">
      <c r="A385" s="342" t="s">
        <v>625</v>
      </c>
      <c r="B385" s="343"/>
      <c r="C385" s="344"/>
      <c r="D385" s="344"/>
      <c r="E385" s="344"/>
      <c r="F385" s="345"/>
      <c r="G385" s="346">
        <f>G12+G24+G88+G100</f>
        <v>0</v>
      </c>
      <c r="H385" s="346">
        <f>H12+H24+H88+H100</f>
        <v>0</v>
      </c>
      <c r="I385" s="159"/>
    </row>
    <row r="386" spans="1:8" ht="12.75">
      <c r="A386" s="131" t="s">
        <v>3</v>
      </c>
      <c r="B386" s="347"/>
      <c r="C386" s="347"/>
      <c r="D386" s="347"/>
      <c r="E386" s="347"/>
      <c r="F386" s="347"/>
      <c r="G386" s="348"/>
      <c r="H386" s="348"/>
    </row>
    <row r="387" spans="1:8" ht="12.75">
      <c r="A387" s="131" t="s">
        <v>2</v>
      </c>
      <c r="B387" s="347"/>
      <c r="C387" s="347"/>
      <c r="D387" s="347"/>
      <c r="E387" s="347"/>
      <c r="F387" s="347"/>
      <c r="G387" s="348"/>
      <c r="H387" s="348"/>
    </row>
    <row r="388" spans="1:8" ht="12.75">
      <c r="A388" s="349" t="s">
        <v>626</v>
      </c>
      <c r="B388" s="305"/>
      <c r="C388" s="305"/>
      <c r="D388" s="305"/>
      <c r="E388" s="305"/>
      <c r="F388" s="305"/>
      <c r="G388" s="350" t="e">
        <f>(G216+G242)/G385*100</f>
        <v>#DIV/0!</v>
      </c>
      <c r="H388" s="350" t="e">
        <f>(H216+H242)/H385*100</f>
        <v>#DIV/0!</v>
      </c>
    </row>
    <row r="389" spans="1:8" ht="12.75">
      <c r="A389" s="351" t="s">
        <v>627</v>
      </c>
      <c r="B389" s="352"/>
      <c r="C389" s="352"/>
      <c r="D389" s="352"/>
      <c r="E389" s="352"/>
      <c r="F389" s="352"/>
      <c r="G389" s="353"/>
      <c r="H389" s="354"/>
    </row>
    <row r="390" spans="1:8" ht="12.75">
      <c r="A390" s="352"/>
      <c r="B390" s="352"/>
      <c r="C390" s="352"/>
      <c r="D390" s="352"/>
      <c r="E390" s="352"/>
      <c r="F390" s="352"/>
      <c r="G390" s="353"/>
      <c r="H390" s="354"/>
    </row>
    <row r="391" spans="1:8" ht="12.75">
      <c r="A391" s="352" t="s">
        <v>628</v>
      </c>
      <c r="B391" s="352"/>
      <c r="C391" s="352"/>
      <c r="D391" s="352"/>
      <c r="E391" s="352"/>
      <c r="F391" s="352"/>
      <c r="G391" s="355" t="str">
        <f>IF(ROUND(G199,2)=ROUND(G251,2),"OK",CONCATENATE("Vahe ",ROUND(G199-G251,2)))</f>
        <v>OK</v>
      </c>
      <c r="H391" s="355" t="str">
        <f>IF(ROUND(H199,2)=ROUND(H251,2),"OK",CONCATENATE("Vahe ",ROUND(H199-H251,2)))</f>
        <v>OK</v>
      </c>
    </row>
    <row r="392" spans="1:8" ht="12.75">
      <c r="A392" s="352"/>
      <c r="B392" s="352"/>
      <c r="C392" s="352"/>
      <c r="D392" s="352"/>
      <c r="E392" s="352"/>
      <c r="F392" s="352"/>
      <c r="G392" s="355"/>
      <c r="H392" s="354"/>
    </row>
    <row r="393" spans="1:9" ht="12.75">
      <c r="A393" s="352" t="s">
        <v>629</v>
      </c>
      <c r="B393" s="352"/>
      <c r="C393" s="352"/>
      <c r="D393" s="352"/>
      <c r="E393" s="352"/>
      <c r="F393" s="352"/>
      <c r="G393" s="356" t="str">
        <f>IF(ROUND(G132,2)=ROUND(G354,2),"OK",CONCATENATE("Vahe=",ROUND(G132-G354,2)))</f>
        <v>OK</v>
      </c>
      <c r="H393" s="356" t="str">
        <f>IF(ROUND(H132,2)=ROUND(H354,2),"OK",CONCATENATE("Vahe=",ROUND(H132-H354,2)))</f>
        <v>OK</v>
      </c>
      <c r="I393" s="159"/>
    </row>
    <row r="394" spans="1:8" ht="12.75">
      <c r="A394" s="352"/>
      <c r="B394" s="352"/>
      <c r="C394" s="352"/>
      <c r="D394" s="352"/>
      <c r="E394" s="352"/>
      <c r="F394" s="352"/>
      <c r="G394" s="355"/>
      <c r="H394" s="354"/>
    </row>
    <row r="395" spans="1:8" ht="12.75">
      <c r="A395" s="352" t="s">
        <v>630</v>
      </c>
      <c r="B395" s="352"/>
      <c r="C395" s="352"/>
      <c r="D395" s="352"/>
      <c r="E395" s="352"/>
      <c r="F395" s="352"/>
      <c r="G395" s="355" t="str">
        <f>IF(ROUND(G371-H243,2)=ROUND(H371,2),"OK",CONCATENATE("Vahe=",ROUND(G371-H243-H371,2)))</f>
        <v>OK</v>
      </c>
      <c r="H395" s="354"/>
    </row>
    <row r="396" spans="1:8" ht="12.75">
      <c r="A396" s="352"/>
      <c r="B396" s="352"/>
      <c r="C396" s="352"/>
      <c r="D396" s="352"/>
      <c r="E396" s="352"/>
      <c r="F396" s="352"/>
      <c r="G396" s="355"/>
      <c r="H396" s="354"/>
    </row>
    <row r="397" spans="1:8" ht="12.75">
      <c r="A397" s="352" t="s">
        <v>631</v>
      </c>
      <c r="B397" s="352"/>
      <c r="C397" s="352"/>
      <c r="D397" s="352"/>
      <c r="E397" s="352"/>
      <c r="F397" s="352"/>
      <c r="G397" s="355" t="str">
        <f>IF(ROUND(G126,2)=ROUND(G244,2),"OK",CONCATENATE("Vahe=",ROUND(G126-G244,2)))</f>
        <v>OK</v>
      </c>
      <c r="H397" s="355" t="str">
        <f>IF(ROUND(H126,2)=ROUND(H244,2),"OK",CONCATENATE("Vahe=",ROUND(H126-H244,2)))</f>
        <v>OK</v>
      </c>
    </row>
    <row r="398" spans="1:8" ht="12.75">
      <c r="A398" s="352"/>
      <c r="B398" s="352"/>
      <c r="C398" s="352"/>
      <c r="D398" s="352"/>
      <c r="E398" s="352"/>
      <c r="F398" s="352"/>
      <c r="G398" s="355"/>
      <c r="H398" s="354"/>
    </row>
    <row r="399" spans="1:8" ht="12.75">
      <c r="A399" s="352" t="s">
        <v>632</v>
      </c>
      <c r="B399" s="352"/>
      <c r="C399" s="352"/>
      <c r="D399" s="352"/>
      <c r="E399" s="352"/>
      <c r="F399" s="352"/>
      <c r="G399" s="355" t="str">
        <f>IF(ROUND(G216,2)=ROUND((-G217),2),"OK",CONCATENATE("Vahe=",ROUND(G216+G217,2)))</f>
        <v>OK</v>
      </c>
      <c r="H399" s="355" t="str">
        <f>IF(ROUND(H216,2)=ROUND((-H217),2),"OK",CONCATENATE("Vahe=",ROUND(H216+H217,2)))</f>
        <v>OK</v>
      </c>
    </row>
    <row r="400" spans="1:8" ht="12.75">
      <c r="A400" s="96"/>
      <c r="G400" s="357"/>
      <c r="H400" s="354"/>
    </row>
    <row r="401" spans="1:8" ht="12.75">
      <c r="A401" s="96" t="s">
        <v>633</v>
      </c>
      <c r="G401" s="96" t="str">
        <f>IF(ROUND(G197,2)=ROUND(G249,2),"OK",CONCATENATE("Vahe",ROUND(G197-G249,2)))</f>
        <v>OK</v>
      </c>
      <c r="H401" s="96" t="str">
        <f>IF(ROUND(H197,2)=ROUND(H249,2),"OK",CONCATENATE("Vahe",ROUND(H197-H249,2)))</f>
        <v>OK</v>
      </c>
    </row>
    <row r="402" spans="1:8" ht="12.75">
      <c r="A402" s="96"/>
      <c r="G402" s="96"/>
      <c r="H402" s="354"/>
    </row>
    <row r="403" spans="1:8" ht="12.75">
      <c r="A403" s="354" t="s">
        <v>634</v>
      </c>
      <c r="B403" s="354"/>
      <c r="C403" s="354"/>
      <c r="D403" s="354"/>
      <c r="E403" s="354"/>
      <c r="F403" s="354"/>
      <c r="G403" s="358" t="str">
        <f>IF(ROUND(G366+H232+H239,2)=ROUND(H366,2),"OK",CONCATENATE("Vahe",ROUND(G366+H232+H239-H366,2)))</f>
        <v>OK</v>
      </c>
      <c r="H403" s="354"/>
    </row>
    <row r="404" spans="1:8" ht="12.75">
      <c r="A404" s="354"/>
      <c r="B404" s="354"/>
      <c r="C404" s="354"/>
      <c r="D404" s="354"/>
      <c r="E404" s="354"/>
      <c r="F404" s="354"/>
      <c r="G404" s="359"/>
      <c r="H404" s="354"/>
    </row>
    <row r="405" spans="1:8" ht="12.75">
      <c r="A405" s="354" t="s">
        <v>635</v>
      </c>
      <c r="B405" s="354"/>
      <c r="C405" s="354"/>
      <c r="D405" s="354"/>
      <c r="E405" s="354"/>
      <c r="F405" s="354"/>
      <c r="G405" s="358" t="str">
        <f>IF(ROUND(G367+H233+H240,2)=ROUND(H367,2),"OK",CONCATENATE("Vahe",ROUND(G367+H233+H240-H367,2)))</f>
        <v>OK</v>
      </c>
      <c r="H405" s="354"/>
    </row>
    <row r="406" spans="1:8" ht="12.75">
      <c r="A406" s="354"/>
      <c r="B406" s="354"/>
      <c r="C406" s="354"/>
      <c r="D406" s="354"/>
      <c r="E406" s="354"/>
      <c r="F406" s="354"/>
      <c r="G406" s="359"/>
      <c r="H406" s="354"/>
    </row>
    <row r="407" spans="1:8" ht="12.75">
      <c r="A407" s="354" t="s">
        <v>636</v>
      </c>
      <c r="B407" s="354"/>
      <c r="C407" s="354"/>
      <c r="D407" s="354"/>
      <c r="E407" s="354"/>
      <c r="F407" s="354"/>
      <c r="G407" s="358" t="str">
        <f>IF(ROUND(G369+H234+H241,2)=ROUND(H369,2),"OK",CONCATENATE("Vahe",ROUND(G369+H234+H241-H369,2)))</f>
        <v>OK</v>
      </c>
      <c r="H407" s="354"/>
    </row>
    <row r="408" spans="7:8" ht="12.75">
      <c r="G408" s="96"/>
      <c r="H408" s="96"/>
    </row>
    <row r="409" spans="1:8" ht="12.75">
      <c r="A409" s="360" t="s">
        <v>637</v>
      </c>
      <c r="G409" s="361" t="str">
        <f>IF(ROUND(G365+H242,2)=ROUND(H365,2),"OK")</f>
        <v>OK</v>
      </c>
      <c r="H409" s="362"/>
    </row>
    <row r="410" spans="7:8" ht="12.75">
      <c r="G410" s="363"/>
      <c r="H410" s="96"/>
    </row>
    <row r="411" spans="1:8" ht="12.75">
      <c r="A411" s="354" t="s">
        <v>638</v>
      </c>
      <c r="B411" s="354"/>
      <c r="C411" s="354"/>
      <c r="D411" s="354"/>
      <c r="E411" s="354"/>
      <c r="F411" s="354"/>
      <c r="G411" s="361" t="str">
        <f>IF(ROUND(G382-H222-H227,2)=ROUND(H382,2),"OK")</f>
        <v>OK</v>
      </c>
      <c r="H411" s="364"/>
    </row>
    <row r="412" spans="7:8" ht="12.75">
      <c r="G412" s="363"/>
      <c r="H412" s="96"/>
    </row>
    <row r="413" spans="1:8" ht="12.75">
      <c r="A413" s="354" t="s">
        <v>639</v>
      </c>
      <c r="B413" s="354"/>
      <c r="C413" s="354"/>
      <c r="D413" s="354"/>
      <c r="E413" s="354"/>
      <c r="F413" s="354"/>
      <c r="G413" s="361" t="str">
        <f>IF(ROUND(G383-H221-H226,2)=ROUND(H383,2),"OK")</f>
        <v>OK</v>
      </c>
      <c r="H413" s="365"/>
    </row>
    <row r="414" spans="1:8" ht="12.75">
      <c r="A414" s="354"/>
      <c r="B414" s="354"/>
      <c r="C414" s="354"/>
      <c r="D414" s="354"/>
      <c r="E414" s="354"/>
      <c r="F414" s="354"/>
      <c r="G414" s="366"/>
      <c r="H414" s="364"/>
    </row>
    <row r="415" spans="1:8" ht="12.75">
      <c r="A415" s="354" t="s">
        <v>640</v>
      </c>
      <c r="B415" s="354"/>
      <c r="C415" s="354"/>
      <c r="D415" s="354"/>
      <c r="E415" s="354"/>
      <c r="F415" s="354"/>
      <c r="G415" s="366" t="str">
        <f>IF(G243&gt;G371,"FALSE","OK")</f>
        <v>OK</v>
      </c>
      <c r="H415" s="366"/>
    </row>
    <row r="416" spans="1:8" ht="12.75">
      <c r="A416" s="354"/>
      <c r="B416" s="354"/>
      <c r="C416" s="354"/>
      <c r="D416" s="354"/>
      <c r="E416" s="354"/>
      <c r="F416" s="354"/>
      <c r="G416" s="366"/>
      <c r="H416" s="364"/>
    </row>
    <row r="417" spans="1:40" ht="12.75">
      <c r="A417" s="354"/>
      <c r="B417" s="354"/>
      <c r="C417" s="354"/>
      <c r="D417" s="354"/>
      <c r="E417" s="354"/>
      <c r="F417" s="354"/>
      <c r="G417" s="366"/>
      <c r="H417" s="364"/>
      <c r="I417" s="366"/>
      <c r="J417" s="364"/>
      <c r="K417" s="366"/>
      <c r="L417" s="364"/>
      <c r="M417" s="366"/>
      <c r="N417" s="364"/>
      <c r="O417" s="366"/>
      <c r="P417" s="364"/>
      <c r="Q417" s="366"/>
      <c r="R417" s="364"/>
      <c r="S417" s="366"/>
      <c r="T417" s="364"/>
      <c r="U417" s="366"/>
      <c r="V417" s="364"/>
      <c r="W417" s="366"/>
      <c r="X417" s="364"/>
      <c r="Y417" s="366"/>
      <c r="Z417" s="364"/>
      <c r="AA417" s="366"/>
      <c r="AB417" s="364"/>
      <c r="AC417" s="366"/>
      <c r="AD417" s="364"/>
      <c r="AE417" s="366"/>
      <c r="AF417" s="364"/>
      <c r="AG417" s="366"/>
      <c r="AH417" s="364"/>
      <c r="AI417" s="366"/>
      <c r="AJ417" s="364"/>
      <c r="AK417" s="366"/>
      <c r="AL417" s="364"/>
      <c r="AM417" s="366"/>
      <c r="AN417" s="364"/>
    </row>
    <row r="418" spans="1:8" ht="12.75">
      <c r="A418" s="354"/>
      <c r="B418" s="354"/>
      <c r="C418" s="354"/>
      <c r="D418" s="354"/>
      <c r="E418" s="354"/>
      <c r="F418" s="354"/>
      <c r="G418" s="366"/>
      <c r="H418" s="364"/>
    </row>
    <row r="419" spans="1:8" ht="12.75">
      <c r="A419" s="354"/>
      <c r="B419" s="354"/>
      <c r="C419" s="354"/>
      <c r="D419" s="354"/>
      <c r="E419" s="354"/>
      <c r="F419" s="354"/>
      <c r="G419" s="366"/>
      <c r="H419" s="364"/>
    </row>
    <row r="420" spans="1:8" ht="12.75">
      <c r="A420" s="354"/>
      <c r="B420" s="354"/>
      <c r="C420" s="354"/>
      <c r="D420" s="354"/>
      <c r="E420" s="354"/>
      <c r="F420" s="354"/>
      <c r="G420" s="366"/>
      <c r="H420" s="364"/>
    </row>
    <row r="421" spans="1:8" ht="12.75">
      <c r="A421" s="354"/>
      <c r="B421" s="354"/>
      <c r="C421" s="354"/>
      <c r="D421" s="354"/>
      <c r="E421" s="354"/>
      <c r="F421" s="354"/>
      <c r="G421" s="366"/>
      <c r="H421" s="364"/>
    </row>
    <row r="422" spans="1:8" ht="12.75">
      <c r="A422" s="354"/>
      <c r="B422" s="354"/>
      <c r="C422" s="354"/>
      <c r="D422" s="354"/>
      <c r="E422" s="354"/>
      <c r="F422" s="354"/>
      <c r="G422" s="366"/>
      <c r="H422" s="364"/>
    </row>
    <row r="423" spans="1:8" ht="12.75">
      <c r="A423" s="354"/>
      <c r="B423" s="354"/>
      <c r="C423" s="354"/>
      <c r="D423" s="354"/>
      <c r="E423" s="354"/>
      <c r="F423" s="354"/>
      <c r="G423" s="366"/>
      <c r="H423" s="364"/>
    </row>
  </sheetData>
  <sheetProtection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3"/>
  <sheetViews>
    <sheetView zoomScalePageLayoutView="0" workbookViewId="0" topLeftCell="A1">
      <pane xSplit="4" ySplit="5" topLeftCell="E14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78" sqref="F178"/>
    </sheetView>
  </sheetViews>
  <sheetFormatPr defaultColWidth="9.140625" defaultRowHeight="12.75"/>
  <cols>
    <col min="1" max="1" width="12.7109375" style="5" customWidth="1"/>
    <col min="2" max="2" width="3.57421875" style="7" customWidth="1"/>
    <col min="3" max="3" width="3.28125" style="7" customWidth="1"/>
    <col min="4" max="4" width="37.57421875" style="7" customWidth="1"/>
    <col min="5" max="5" width="12.7109375" style="371" customWidth="1"/>
    <col min="6" max="6" width="14.57421875" style="426" customWidth="1"/>
    <col min="7" max="7" width="10.7109375" style="0" customWidth="1"/>
    <col min="8" max="8" width="13.421875" style="0" customWidth="1"/>
    <col min="9" max="9" width="23.140625" style="0" customWidth="1"/>
    <col min="10" max="10" width="3.57421875" style="0" customWidth="1"/>
    <col min="11" max="11" width="3.28125" style="0" customWidth="1"/>
    <col min="12" max="12" width="32.28125" style="0" customWidth="1"/>
    <col min="13" max="14" width="14.57421875" style="0" customWidth="1"/>
    <col min="15" max="16384" width="9.140625" style="5" customWidth="1"/>
  </cols>
  <sheetData>
    <row r="1" spans="2:6" ht="12.75">
      <c r="B1" s="28"/>
      <c r="C1" s="28"/>
      <c r="D1" s="27"/>
      <c r="E1" s="369"/>
      <c r="F1" s="370"/>
    </row>
    <row r="2" spans="1:6" ht="13.5" thickBot="1">
      <c r="A2" s="60" t="s">
        <v>174</v>
      </c>
      <c r="B2" s="31"/>
      <c r="C2" s="32"/>
      <c r="D2" s="33"/>
      <c r="F2" s="371"/>
    </row>
    <row r="3" spans="1:6" ht="12.75">
      <c r="A3" s="61" t="s">
        <v>0</v>
      </c>
      <c r="B3" s="61"/>
      <c r="C3" s="34"/>
      <c r="D3" s="34"/>
      <c r="E3" s="372"/>
      <c r="F3" s="373"/>
    </row>
    <row r="4" spans="1:6" ht="13.5" thickBot="1">
      <c r="A4" s="62" t="s">
        <v>167</v>
      </c>
      <c r="B4" s="62"/>
      <c r="C4" s="35"/>
      <c r="D4" s="35"/>
      <c r="E4" s="374"/>
      <c r="F4" s="375" t="s">
        <v>163</v>
      </c>
    </row>
    <row r="5" spans="1:6" ht="77.25" thickBot="1">
      <c r="A5" s="63"/>
      <c r="B5" s="83" t="s">
        <v>162</v>
      </c>
      <c r="C5" s="36"/>
      <c r="D5" s="36"/>
      <c r="E5" s="376" t="s">
        <v>173</v>
      </c>
      <c r="F5" s="377" t="s">
        <v>161</v>
      </c>
    </row>
    <row r="6" spans="1:6" ht="13.5" thickBot="1">
      <c r="A6" s="63"/>
      <c r="B6" s="84" t="s">
        <v>160</v>
      </c>
      <c r="C6" s="21"/>
      <c r="D6" s="21"/>
      <c r="E6" s="378">
        <f>E7+E15+E16+E20</f>
        <v>4307835.54</v>
      </c>
      <c r="F6" s="378">
        <f>F7+F15+F16+F20</f>
        <v>3096231.6100000003</v>
      </c>
    </row>
    <row r="7" spans="1:6" ht="13.5" thickBot="1">
      <c r="A7" s="63">
        <v>30</v>
      </c>
      <c r="B7" s="85" t="s">
        <v>159</v>
      </c>
      <c r="C7" s="15"/>
      <c r="D7" s="15"/>
      <c r="E7" s="379">
        <f>SUM(E8:E14)</f>
        <v>2785817</v>
      </c>
      <c r="F7" s="380">
        <f>SUM(F8:F14)</f>
        <v>1909187</v>
      </c>
    </row>
    <row r="8" spans="1:6" ht="12.75">
      <c r="A8" s="64">
        <v>3000</v>
      </c>
      <c r="B8" s="64"/>
      <c r="C8" s="37" t="s">
        <v>158</v>
      </c>
      <c r="D8" s="37"/>
      <c r="E8" s="381">
        <v>2574404</v>
      </c>
      <c r="F8" s="382">
        <v>1777977</v>
      </c>
    </row>
    <row r="9" spans="1:6" ht="12.75">
      <c r="A9" s="65">
        <v>3030</v>
      </c>
      <c r="B9" s="65"/>
      <c r="C9" s="37" t="s">
        <v>157</v>
      </c>
      <c r="D9" s="37"/>
      <c r="E9" s="381">
        <v>211413</v>
      </c>
      <c r="F9" s="382">
        <v>131210</v>
      </c>
    </row>
    <row r="10" spans="1:6" ht="12.75">
      <c r="A10" s="65">
        <v>3034</v>
      </c>
      <c r="B10" s="65"/>
      <c r="C10" s="37" t="s">
        <v>156</v>
      </c>
      <c r="D10" s="37"/>
      <c r="E10" s="381"/>
      <c r="F10" s="383"/>
    </row>
    <row r="11" spans="1:6" ht="12.75">
      <c r="A11" s="65">
        <v>3044</v>
      </c>
      <c r="B11" s="65"/>
      <c r="C11" s="37" t="s">
        <v>155</v>
      </c>
      <c r="D11" s="37"/>
      <c r="E11" s="381"/>
      <c r="F11" s="383"/>
    </row>
    <row r="12" spans="1:6" ht="12.75">
      <c r="A12" s="65">
        <v>3045</v>
      </c>
      <c r="B12" s="65"/>
      <c r="C12" s="37" t="s">
        <v>154</v>
      </c>
      <c r="D12" s="37"/>
      <c r="E12" s="381"/>
      <c r="F12" s="383"/>
    </row>
    <row r="13" spans="1:6" ht="12.75">
      <c r="A13" s="65">
        <v>3047</v>
      </c>
      <c r="B13" s="65"/>
      <c r="C13" s="38" t="s">
        <v>153</v>
      </c>
      <c r="D13" s="37"/>
      <c r="E13" s="381"/>
      <c r="F13" s="383"/>
    </row>
    <row r="14" spans="1:6" ht="13.5" thickBot="1">
      <c r="A14" s="66"/>
      <c r="B14" s="67"/>
      <c r="C14" s="39"/>
      <c r="D14" s="40"/>
      <c r="E14" s="384"/>
      <c r="F14" s="385"/>
    </row>
    <row r="15" spans="1:6" ht="13.5" thickBot="1">
      <c r="A15" s="66">
        <v>32</v>
      </c>
      <c r="B15" s="84" t="s">
        <v>152</v>
      </c>
      <c r="C15" s="15"/>
      <c r="D15" s="15"/>
      <c r="E15" s="379">
        <v>321600</v>
      </c>
      <c r="F15" s="380">
        <v>189249.7</v>
      </c>
    </row>
    <row r="16" spans="1:6" ht="13.5" thickBot="1">
      <c r="A16" s="63" t="s">
        <v>175</v>
      </c>
      <c r="B16" s="84" t="s">
        <v>168</v>
      </c>
      <c r="C16" s="15"/>
      <c r="D16" s="15"/>
      <c r="E16" s="380">
        <f>E17+E18+E19</f>
        <v>1012022.54</v>
      </c>
      <c r="F16" s="386">
        <f>F17+F18+F19</f>
        <v>770508.73</v>
      </c>
    </row>
    <row r="17" spans="1:6" ht="12.75">
      <c r="A17" s="92" t="s">
        <v>294</v>
      </c>
      <c r="B17" s="65"/>
      <c r="C17" s="37" t="s">
        <v>287</v>
      </c>
      <c r="D17" s="37"/>
      <c r="E17" s="387">
        <v>0</v>
      </c>
      <c r="F17" s="388">
        <v>0</v>
      </c>
    </row>
    <row r="18" spans="1:6" ht="12.75">
      <c r="A18" s="92" t="s">
        <v>295</v>
      </c>
      <c r="B18" s="65"/>
      <c r="C18" s="38" t="s">
        <v>288</v>
      </c>
      <c r="D18" s="37"/>
      <c r="E18" s="389">
        <v>961653</v>
      </c>
      <c r="F18" s="390">
        <v>711623.22</v>
      </c>
    </row>
    <row r="19" spans="1:6" ht="13.5" thickBot="1">
      <c r="A19" s="67" t="s">
        <v>175</v>
      </c>
      <c r="B19" s="67"/>
      <c r="C19" s="41" t="s">
        <v>289</v>
      </c>
      <c r="D19" s="40"/>
      <c r="E19" s="391">
        <v>50369.54</v>
      </c>
      <c r="F19" s="392">
        <v>58885.51</v>
      </c>
    </row>
    <row r="20" spans="1:6" ht="13.5" thickBot="1">
      <c r="A20" s="63" t="s">
        <v>176</v>
      </c>
      <c r="B20" s="84" t="s">
        <v>151</v>
      </c>
      <c r="C20" s="15"/>
      <c r="D20" s="25"/>
      <c r="E20" s="429">
        <f>E21+E22+E23+5864</f>
        <v>188396</v>
      </c>
      <c r="F20" s="429">
        <f>F21+F22+F23+1241.46+206.33</f>
        <v>227286.17999999996</v>
      </c>
    </row>
    <row r="21" spans="1:6" ht="12.75">
      <c r="A21" s="65" t="s">
        <v>177</v>
      </c>
      <c r="B21" s="65"/>
      <c r="C21" s="17" t="s">
        <v>150</v>
      </c>
      <c r="D21" s="24"/>
      <c r="E21" s="393">
        <v>76694</v>
      </c>
      <c r="F21" s="383">
        <v>88605.85</v>
      </c>
    </row>
    <row r="22" spans="1:6" ht="12.75">
      <c r="A22" s="65">
        <v>382540</v>
      </c>
      <c r="B22" s="65"/>
      <c r="C22" s="37" t="s">
        <v>149</v>
      </c>
      <c r="D22" s="37"/>
      <c r="E22" s="393">
        <v>105838</v>
      </c>
      <c r="F22" s="383">
        <v>130905.52</v>
      </c>
    </row>
    <row r="23" spans="1:6" ht="13.5" thickBot="1">
      <c r="A23" s="67">
        <v>3882</v>
      </c>
      <c r="B23" s="67"/>
      <c r="C23" s="40" t="s">
        <v>148</v>
      </c>
      <c r="D23" s="23"/>
      <c r="E23" s="423"/>
      <c r="F23" s="392">
        <v>6327.02</v>
      </c>
    </row>
    <row r="24" spans="1:6" ht="13.5" thickBot="1">
      <c r="A24" s="68"/>
      <c r="B24" s="86" t="s">
        <v>147</v>
      </c>
      <c r="C24" s="22"/>
      <c r="D24" s="22"/>
      <c r="E24" s="394">
        <f>E25+E30</f>
        <v>4584760.36</v>
      </c>
      <c r="F24" s="395">
        <f>F25+F30</f>
        <v>2902281.3800000004</v>
      </c>
    </row>
    <row r="25" spans="1:6" ht="13.5" thickBot="1">
      <c r="A25" s="69" t="s">
        <v>178</v>
      </c>
      <c r="B25" s="86" t="s">
        <v>169</v>
      </c>
      <c r="C25" s="22"/>
      <c r="D25" s="22"/>
      <c r="E25" s="394">
        <f>E26+E27+E28+E29</f>
        <v>374556</v>
      </c>
      <c r="F25" s="395">
        <f>F26+F27+F28+F29</f>
        <v>251030.18</v>
      </c>
    </row>
    <row r="26" spans="1:6" ht="12.75">
      <c r="A26" s="64">
        <v>40</v>
      </c>
      <c r="B26" s="64"/>
      <c r="C26" s="42" t="s">
        <v>146</v>
      </c>
      <c r="D26" s="21"/>
      <c r="E26" s="396"/>
      <c r="F26" s="397"/>
    </row>
    <row r="27" spans="1:6" ht="12.75">
      <c r="A27" s="65">
        <v>413</v>
      </c>
      <c r="B27" s="65"/>
      <c r="C27" s="17" t="s">
        <v>170</v>
      </c>
      <c r="D27" s="18"/>
      <c r="E27" s="398">
        <v>134683</v>
      </c>
      <c r="F27" s="390">
        <v>99455.47</v>
      </c>
    </row>
    <row r="28" spans="1:6" ht="12.75">
      <c r="A28" s="65">
        <v>4500</v>
      </c>
      <c r="B28" s="65"/>
      <c r="C28" s="43" t="s">
        <v>171</v>
      </c>
      <c r="D28" s="37"/>
      <c r="E28" s="398">
        <v>14852</v>
      </c>
      <c r="F28" s="390">
        <v>8445.59</v>
      </c>
    </row>
    <row r="29" spans="1:6" ht="13.5" thickBot="1">
      <c r="A29" s="70">
        <v>452</v>
      </c>
      <c r="B29" s="70"/>
      <c r="C29" s="20" t="s">
        <v>172</v>
      </c>
      <c r="D29" s="19"/>
      <c r="E29" s="381">
        <v>225021</v>
      </c>
      <c r="F29" s="383">
        <v>143129.12</v>
      </c>
    </row>
    <row r="30" spans="1:6" ht="13.5" thickBot="1">
      <c r="A30" s="66"/>
      <c r="B30" s="84" t="s">
        <v>145</v>
      </c>
      <c r="C30" s="15"/>
      <c r="D30" s="15"/>
      <c r="E30" s="379">
        <f>E31+E32+E33</f>
        <v>4210204.36</v>
      </c>
      <c r="F30" s="380">
        <f>F31+F32+F33</f>
        <v>2651251.2</v>
      </c>
    </row>
    <row r="31" spans="1:6" ht="12.75">
      <c r="A31" s="65">
        <v>50</v>
      </c>
      <c r="B31" s="65"/>
      <c r="C31" s="37" t="s">
        <v>144</v>
      </c>
      <c r="D31" s="37"/>
      <c r="E31" s="399">
        <v>2476837.39</v>
      </c>
      <c r="F31" s="400">
        <v>1601849.04</v>
      </c>
    </row>
    <row r="32" spans="1:6" ht="12.75">
      <c r="A32" s="65">
        <v>55</v>
      </c>
      <c r="B32" s="65"/>
      <c r="C32" s="37" t="s">
        <v>143</v>
      </c>
      <c r="D32" s="37"/>
      <c r="E32" s="398">
        <v>1680779.9</v>
      </c>
      <c r="F32" s="383">
        <v>1049129.81</v>
      </c>
    </row>
    <row r="33" spans="1:6" ht="12.75">
      <c r="A33" s="65">
        <v>60</v>
      </c>
      <c r="B33" s="65"/>
      <c r="C33" s="427" t="s">
        <v>641</v>
      </c>
      <c r="D33" s="428"/>
      <c r="E33" s="381">
        <f>51244.07+1343</f>
        <v>52587.07</v>
      </c>
      <c r="F33" s="390">
        <v>272.35</v>
      </c>
    </row>
    <row r="34" spans="1:6" ht="13.5" thickBot="1">
      <c r="A34" s="66"/>
      <c r="B34" s="67"/>
      <c r="C34" s="40"/>
      <c r="D34" s="40"/>
      <c r="E34" s="401"/>
      <c r="F34" s="385"/>
    </row>
    <row r="35" spans="1:6" ht="13.5" thickBot="1">
      <c r="A35" s="66"/>
      <c r="B35" s="85" t="s">
        <v>141</v>
      </c>
      <c r="C35" s="41"/>
      <c r="D35" s="41"/>
      <c r="E35" s="402">
        <f>E6-E24</f>
        <v>-276924.8200000003</v>
      </c>
      <c r="F35" s="402">
        <f>F6-F24</f>
        <v>193950.22999999998</v>
      </c>
    </row>
    <row r="36" spans="1:6" ht="13.5" thickBot="1">
      <c r="A36" s="66"/>
      <c r="B36" s="87" t="s">
        <v>140</v>
      </c>
      <c r="C36" s="44"/>
      <c r="D36" s="44"/>
      <c r="E36" s="403">
        <f>E37+E38+E39+E40+E41+E42+E43+E44+E45+E46+E47+E48</f>
        <v>-1561128.1800000002</v>
      </c>
      <c r="F36" s="404">
        <f>F37+F38+F39+F40+F41+F42+F43+F44+F45+F46+F47+F48</f>
        <v>-164957.73</v>
      </c>
    </row>
    <row r="37" spans="1:6" ht="12.75">
      <c r="A37" s="65">
        <v>381</v>
      </c>
      <c r="B37" s="65"/>
      <c r="C37" s="37" t="s">
        <v>139</v>
      </c>
      <c r="D37" s="45"/>
      <c r="E37" s="381">
        <v>31956</v>
      </c>
      <c r="F37" s="390">
        <v>8645.41</v>
      </c>
    </row>
    <row r="38" spans="1:6" ht="12.75">
      <c r="A38" s="65">
        <v>15</v>
      </c>
      <c r="B38" s="65"/>
      <c r="C38" s="37" t="s">
        <v>133</v>
      </c>
      <c r="D38" s="37"/>
      <c r="E38" s="381">
        <v>-602224</v>
      </c>
      <c r="F38" s="390">
        <v>-177667.04</v>
      </c>
    </row>
    <row r="39" spans="1:6" ht="12.75">
      <c r="A39" s="65">
        <v>3502</v>
      </c>
      <c r="B39" s="65"/>
      <c r="C39" s="37" t="s">
        <v>137</v>
      </c>
      <c r="D39" s="37"/>
      <c r="E39" s="398">
        <v>64624</v>
      </c>
      <c r="F39" s="390">
        <v>93384</v>
      </c>
    </row>
    <row r="40" spans="1:6" ht="12.75">
      <c r="A40" s="65">
        <v>4502</v>
      </c>
      <c r="B40" s="65"/>
      <c r="C40" s="43" t="s">
        <v>131</v>
      </c>
      <c r="D40" s="37"/>
      <c r="E40" s="381">
        <v>-996009.18</v>
      </c>
      <c r="F40" s="383">
        <v>-76791.19</v>
      </c>
    </row>
    <row r="41" spans="1:6" ht="12.75">
      <c r="A41" s="71" t="s">
        <v>290</v>
      </c>
      <c r="B41" s="46"/>
      <c r="C41" s="37" t="s">
        <v>136</v>
      </c>
      <c r="D41" s="45"/>
      <c r="E41" s="405">
        <v>0</v>
      </c>
      <c r="F41" s="406"/>
    </row>
    <row r="42" spans="1:6" ht="12.75">
      <c r="A42" s="71" t="s">
        <v>291</v>
      </c>
      <c r="B42" s="46"/>
      <c r="C42" s="37" t="s">
        <v>130</v>
      </c>
      <c r="D42" s="45"/>
      <c r="E42" s="405">
        <v>0</v>
      </c>
      <c r="F42" s="406"/>
    </row>
    <row r="43" spans="1:6" ht="12.75">
      <c r="A43" s="71" t="s">
        <v>292</v>
      </c>
      <c r="B43" s="65"/>
      <c r="C43" s="46" t="s">
        <v>135</v>
      </c>
      <c r="D43" s="18"/>
      <c r="E43" s="405">
        <v>0</v>
      </c>
      <c r="F43" s="406"/>
    </row>
    <row r="44" spans="1:6" ht="12.75">
      <c r="A44" s="71" t="s">
        <v>293</v>
      </c>
      <c r="B44" s="65"/>
      <c r="C44" s="46" t="s">
        <v>129</v>
      </c>
      <c r="D44" s="18"/>
      <c r="E44" s="405">
        <v>0</v>
      </c>
      <c r="F44" s="406">
        <v>-639.12</v>
      </c>
    </row>
    <row r="45" spans="1:6" ht="12.75">
      <c r="A45" s="65" t="s">
        <v>179</v>
      </c>
      <c r="B45" s="65"/>
      <c r="C45" s="46" t="s">
        <v>134</v>
      </c>
      <c r="D45" s="37"/>
      <c r="E45" s="381">
        <v>0</v>
      </c>
      <c r="F45" s="383"/>
    </row>
    <row r="46" spans="1:6" ht="12.75">
      <c r="A46" s="65" t="s">
        <v>180</v>
      </c>
      <c r="B46" s="65"/>
      <c r="C46" s="43" t="s">
        <v>128</v>
      </c>
      <c r="D46" s="18"/>
      <c r="E46" s="405">
        <v>0</v>
      </c>
      <c r="F46" s="407"/>
    </row>
    <row r="47" spans="1:6" ht="12.75">
      <c r="A47" s="46">
        <v>382</v>
      </c>
      <c r="B47" s="46"/>
      <c r="C47" s="37" t="s">
        <v>138</v>
      </c>
      <c r="D47" s="37"/>
      <c r="E47" s="405">
        <v>1879</v>
      </c>
      <c r="F47" s="408">
        <v>949.11</v>
      </c>
    </row>
    <row r="48" spans="1:6" ht="13.5" thickBot="1">
      <c r="A48" s="67">
        <v>65</v>
      </c>
      <c r="B48" s="67"/>
      <c r="C48" s="40" t="s">
        <v>132</v>
      </c>
      <c r="D48" s="40"/>
      <c r="E48" s="384">
        <v>-61354</v>
      </c>
      <c r="F48" s="385">
        <v>-12838.9</v>
      </c>
    </row>
    <row r="49" spans="1:9" ht="13.5" thickBot="1">
      <c r="A49" s="63"/>
      <c r="B49" s="84" t="s">
        <v>127</v>
      </c>
      <c r="C49" s="47"/>
      <c r="D49" s="47"/>
      <c r="E49" s="409">
        <f>E35+E36</f>
        <v>-1838053.0000000005</v>
      </c>
      <c r="F49" s="409">
        <f>F35+F36</f>
        <v>28992.49999999997</v>
      </c>
      <c r="G49" s="451">
        <f>E53-E50</f>
        <v>-1838053</v>
      </c>
      <c r="H49" s="451">
        <f>F53-F50</f>
        <v>28992.5</v>
      </c>
      <c r="I49" t="s">
        <v>643</v>
      </c>
    </row>
    <row r="50" spans="1:9" ht="13.5" thickBot="1">
      <c r="A50" s="63"/>
      <c r="B50" s="87" t="s">
        <v>126</v>
      </c>
      <c r="C50" s="44"/>
      <c r="D50" s="44"/>
      <c r="E50" s="410">
        <f>E51+E52</f>
        <v>1119065</v>
      </c>
      <c r="F50" s="410">
        <f>F51+F52</f>
        <v>-4818.580000000002</v>
      </c>
      <c r="G50" s="3"/>
      <c r="H50" s="3"/>
      <c r="I50" s="2"/>
    </row>
    <row r="51" spans="1:6" ht="12.75">
      <c r="A51" s="72" t="s">
        <v>181</v>
      </c>
      <c r="B51" s="72"/>
      <c r="C51" s="65" t="s">
        <v>125</v>
      </c>
      <c r="D51" s="37"/>
      <c r="E51" s="405">
        <v>1229863</v>
      </c>
      <c r="F51" s="411">
        <v>69044</v>
      </c>
    </row>
    <row r="52" spans="1:6" ht="13.5" thickBot="1">
      <c r="A52" s="73" t="s">
        <v>182</v>
      </c>
      <c r="B52" s="73"/>
      <c r="C52" s="67" t="s">
        <v>124</v>
      </c>
      <c r="D52" s="40"/>
      <c r="E52" s="412">
        <v>-110798</v>
      </c>
      <c r="F52" s="413">
        <v>-73862.58</v>
      </c>
    </row>
    <row r="53" spans="1:6" ht="13.5" thickBot="1">
      <c r="A53" s="63">
        <v>1001</v>
      </c>
      <c r="B53" s="84" t="s">
        <v>123</v>
      </c>
      <c r="C53" s="47"/>
      <c r="D53" s="47"/>
      <c r="E53" s="410">
        <v>-718988</v>
      </c>
      <c r="F53" s="414">
        <v>24173.92</v>
      </c>
    </row>
    <row r="54" spans="1:6" ht="13.5" thickBot="1">
      <c r="A54" s="63"/>
      <c r="B54" s="86" t="s">
        <v>122</v>
      </c>
      <c r="C54" s="40"/>
      <c r="D54" s="40"/>
      <c r="E54" s="415"/>
      <c r="F54" s="416"/>
    </row>
    <row r="55" spans="1:6" ht="13.5" thickBot="1">
      <c r="A55" s="63"/>
      <c r="B55" s="88"/>
      <c r="C55" s="48"/>
      <c r="D55" s="48"/>
      <c r="E55" s="417"/>
      <c r="F55" s="418"/>
    </row>
    <row r="56" spans="1:6" ht="28.5" customHeight="1" thickBot="1">
      <c r="A56" s="63"/>
      <c r="B56" s="667" t="s">
        <v>166</v>
      </c>
      <c r="C56" s="668"/>
      <c r="D56" s="669"/>
      <c r="E56" s="379">
        <f>E57+E65+E66+E70+E89+E95+E106+E113+E139+E153</f>
        <v>6244347.54</v>
      </c>
      <c r="F56" s="380">
        <f>F57+F65+F66+F70+F89+F95+F106+F113+F139+F153</f>
        <v>3169578.51</v>
      </c>
    </row>
    <row r="57" spans="1:6" ht="13.5" thickBot="1">
      <c r="A57" s="448" t="s">
        <v>183</v>
      </c>
      <c r="B57" s="86" t="s">
        <v>121</v>
      </c>
      <c r="C57" s="22"/>
      <c r="D57" s="41"/>
      <c r="E57" s="449">
        <f>SUM(E58:E64)</f>
        <v>509379.07</v>
      </c>
      <c r="F57" s="450">
        <f>SUM(F58:F64)</f>
        <v>249410.43</v>
      </c>
    </row>
    <row r="58" spans="1:6" ht="12.75">
      <c r="A58" s="75" t="s">
        <v>184</v>
      </c>
      <c r="B58" s="65" t="s">
        <v>120</v>
      </c>
      <c r="C58" s="37"/>
      <c r="D58" s="45"/>
      <c r="E58" s="432">
        <v>40474</v>
      </c>
      <c r="F58" s="433">
        <v>21668.88</v>
      </c>
    </row>
    <row r="59" spans="1:6" ht="12.75">
      <c r="A59" s="75" t="s">
        <v>185</v>
      </c>
      <c r="B59" s="65" t="s">
        <v>119</v>
      </c>
      <c r="C59" s="37"/>
      <c r="D59" s="45"/>
      <c r="E59" s="432">
        <v>264441</v>
      </c>
      <c r="F59" s="433">
        <v>150760.93</v>
      </c>
    </row>
    <row r="60" spans="1:6" ht="12.75">
      <c r="A60" s="75" t="s">
        <v>186</v>
      </c>
      <c r="B60" s="65" t="s">
        <v>118</v>
      </c>
      <c r="C60" s="37"/>
      <c r="D60" s="45"/>
      <c r="E60" s="432"/>
      <c r="F60" s="433"/>
    </row>
    <row r="61" spans="1:6" ht="12.75">
      <c r="A61" s="75" t="s">
        <v>187</v>
      </c>
      <c r="B61" s="89" t="s">
        <v>117</v>
      </c>
      <c r="C61" s="17"/>
      <c r="D61" s="12"/>
      <c r="E61" s="432">
        <v>51244.07</v>
      </c>
      <c r="F61" s="434"/>
    </row>
    <row r="62" spans="1:6" ht="12.75">
      <c r="A62" s="75" t="s">
        <v>188</v>
      </c>
      <c r="B62" s="65" t="s">
        <v>116</v>
      </c>
      <c r="C62" s="37"/>
      <c r="D62" s="45"/>
      <c r="E62" s="432">
        <v>22714</v>
      </c>
      <c r="F62" s="433">
        <v>19180.66</v>
      </c>
    </row>
    <row r="63" spans="1:8" ht="12.75">
      <c r="A63" s="75" t="s">
        <v>189</v>
      </c>
      <c r="B63" s="65" t="s">
        <v>115</v>
      </c>
      <c r="C63" s="37"/>
      <c r="D63" s="45"/>
      <c r="E63" s="454">
        <v>61354</v>
      </c>
      <c r="F63" s="455">
        <v>12838.9</v>
      </c>
      <c r="G63" s="452" t="s">
        <v>642</v>
      </c>
      <c r="H63" s="452"/>
    </row>
    <row r="64" spans="1:6" ht="13.5" thickBot="1">
      <c r="A64" s="75"/>
      <c r="B64" s="67" t="s">
        <v>114</v>
      </c>
      <c r="C64" s="16"/>
      <c r="D64" s="39"/>
      <c r="E64" s="435">
        <v>69152</v>
      </c>
      <c r="F64" s="436">
        <v>44961.06</v>
      </c>
    </row>
    <row r="65" spans="1:6" ht="13.5" thickBot="1">
      <c r="A65" s="74" t="s">
        <v>190</v>
      </c>
      <c r="B65" s="84" t="s">
        <v>113</v>
      </c>
      <c r="C65" s="15"/>
      <c r="D65" s="49"/>
      <c r="E65" s="437"/>
      <c r="F65" s="438"/>
    </row>
    <row r="66" spans="1:6" ht="13.5" thickBot="1">
      <c r="A66" s="74" t="s">
        <v>191</v>
      </c>
      <c r="B66" s="84" t="s">
        <v>112</v>
      </c>
      <c r="C66" s="49"/>
      <c r="D66" s="49"/>
      <c r="E66" s="430">
        <f>SUM(E67:E69)</f>
        <v>17192.2</v>
      </c>
      <c r="F66" s="439">
        <f>SUM(F67:F69)</f>
        <v>11008.53</v>
      </c>
    </row>
    <row r="67" spans="1:6" ht="12.75">
      <c r="A67" s="75" t="s">
        <v>192</v>
      </c>
      <c r="B67" s="65" t="s">
        <v>111</v>
      </c>
      <c r="C67" s="45"/>
      <c r="D67" s="45"/>
      <c r="E67" s="432"/>
      <c r="F67" s="433"/>
    </row>
    <row r="68" spans="1:6" ht="12.75">
      <c r="A68" s="75" t="s">
        <v>193</v>
      </c>
      <c r="B68" s="65" t="s">
        <v>110</v>
      </c>
      <c r="C68" s="45"/>
      <c r="D68" s="45"/>
      <c r="E68" s="432">
        <v>320</v>
      </c>
      <c r="F68" s="433">
        <v>10.44</v>
      </c>
    </row>
    <row r="69" spans="1:6" ht="13.5" thickBot="1">
      <c r="A69" s="75"/>
      <c r="B69" s="67" t="s">
        <v>109</v>
      </c>
      <c r="C69" s="13"/>
      <c r="D69" s="39"/>
      <c r="E69" s="435">
        <v>16872.2</v>
      </c>
      <c r="F69" s="436">
        <v>10998.09</v>
      </c>
    </row>
    <row r="70" spans="1:6" ht="13.5" thickBot="1">
      <c r="A70" s="74" t="s">
        <v>194</v>
      </c>
      <c r="B70" s="84" t="s">
        <v>108</v>
      </c>
      <c r="C70" s="49"/>
      <c r="D70" s="49"/>
      <c r="E70" s="430">
        <f>SUM(E71:E88)</f>
        <v>1653716.1199999999</v>
      </c>
      <c r="F70" s="440">
        <f>SUM(F71:F88)</f>
        <v>411983.72000000003</v>
      </c>
    </row>
    <row r="71" spans="1:6" ht="12.75">
      <c r="A71" s="75" t="s">
        <v>195</v>
      </c>
      <c r="B71" s="65" t="s">
        <v>107</v>
      </c>
      <c r="C71" s="45"/>
      <c r="D71" s="45"/>
      <c r="E71" s="441"/>
      <c r="F71" s="442"/>
    </row>
    <row r="72" spans="1:6" ht="12.75">
      <c r="A72" s="75" t="s">
        <v>196</v>
      </c>
      <c r="B72" s="65" t="s">
        <v>106</v>
      </c>
      <c r="C72" s="45"/>
      <c r="D72" s="45"/>
      <c r="E72" s="432">
        <v>17095</v>
      </c>
      <c r="F72" s="433">
        <v>11179.01</v>
      </c>
    </row>
    <row r="73" spans="1:6" ht="12.75">
      <c r="A73" s="75" t="s">
        <v>197</v>
      </c>
      <c r="B73" s="65" t="s">
        <v>105</v>
      </c>
      <c r="C73" s="45"/>
      <c r="D73" s="45"/>
      <c r="E73" s="432"/>
      <c r="F73" s="433"/>
    </row>
    <row r="74" spans="1:6" ht="12.75">
      <c r="A74" s="75" t="s">
        <v>198</v>
      </c>
      <c r="B74" s="65" t="s">
        <v>104</v>
      </c>
      <c r="C74" s="45"/>
      <c r="D74" s="45"/>
      <c r="E74" s="432"/>
      <c r="F74" s="433"/>
    </row>
    <row r="75" spans="1:6" ht="12.75">
      <c r="A75" s="75" t="s">
        <v>199</v>
      </c>
      <c r="B75" s="65" t="s">
        <v>103</v>
      </c>
      <c r="C75" s="45"/>
      <c r="D75" s="45"/>
      <c r="E75" s="432"/>
      <c r="F75" s="433"/>
    </row>
    <row r="76" spans="1:6" ht="12.75">
      <c r="A76" s="75" t="s">
        <v>200</v>
      </c>
      <c r="B76" s="65" t="s">
        <v>102</v>
      </c>
      <c r="C76" s="45"/>
      <c r="D76" s="45"/>
      <c r="E76" s="432"/>
      <c r="F76" s="433"/>
    </row>
    <row r="77" spans="1:6" ht="12.75">
      <c r="A77" s="75" t="s">
        <v>201</v>
      </c>
      <c r="B77" s="65" t="s">
        <v>101</v>
      </c>
      <c r="C77" s="45"/>
      <c r="D77" s="45"/>
      <c r="E77" s="432"/>
      <c r="F77" s="433"/>
    </row>
    <row r="78" spans="1:6" ht="12.75">
      <c r="A78" s="75" t="s">
        <v>202</v>
      </c>
      <c r="B78" s="65" t="s">
        <v>100</v>
      </c>
      <c r="C78" s="45"/>
      <c r="D78" s="45"/>
      <c r="E78" s="432">
        <v>287233</v>
      </c>
      <c r="F78" s="433">
        <v>173908.56</v>
      </c>
    </row>
    <row r="79" spans="1:6" ht="12.75">
      <c r="A79" s="75" t="s">
        <v>203</v>
      </c>
      <c r="B79" s="65" t="s">
        <v>99</v>
      </c>
      <c r="C79" s="45"/>
      <c r="D79" s="45"/>
      <c r="E79" s="432">
        <v>9587</v>
      </c>
      <c r="F79" s="433">
        <v>2658.5</v>
      </c>
    </row>
    <row r="80" spans="1:6" ht="12.75">
      <c r="A80" s="75" t="s">
        <v>204</v>
      </c>
      <c r="B80" s="65" t="s">
        <v>98</v>
      </c>
      <c r="C80" s="45"/>
      <c r="D80" s="45"/>
      <c r="E80" s="432">
        <v>11504</v>
      </c>
      <c r="F80" s="433">
        <v>10573.58</v>
      </c>
    </row>
    <row r="81" spans="1:6" ht="12.75">
      <c r="A81" s="75" t="s">
        <v>205</v>
      </c>
      <c r="B81" s="65" t="s">
        <v>97</v>
      </c>
      <c r="C81" s="45"/>
      <c r="D81" s="45"/>
      <c r="E81" s="432"/>
      <c r="F81" s="433"/>
    </row>
    <row r="82" spans="1:6" ht="12.75">
      <c r="A82" s="75" t="s">
        <v>206</v>
      </c>
      <c r="B82" s="65" t="s">
        <v>96</v>
      </c>
      <c r="C82" s="45"/>
      <c r="D82" s="45"/>
      <c r="E82" s="432"/>
      <c r="F82" s="433"/>
    </row>
    <row r="83" spans="1:6" ht="12.75">
      <c r="A83" s="75" t="s">
        <v>207</v>
      </c>
      <c r="B83" s="65" t="s">
        <v>95</v>
      </c>
      <c r="C83" s="45"/>
      <c r="D83" s="45"/>
      <c r="E83" s="432"/>
      <c r="F83" s="433"/>
    </row>
    <row r="84" spans="1:6" ht="12.75">
      <c r="A84" s="75" t="s">
        <v>208</v>
      </c>
      <c r="B84" s="65" t="s">
        <v>94</v>
      </c>
      <c r="C84" s="45"/>
      <c r="D84" s="45"/>
      <c r="E84" s="432"/>
      <c r="F84" s="433"/>
    </row>
    <row r="85" spans="1:6" ht="12.75">
      <c r="A85" s="75" t="s">
        <v>209</v>
      </c>
      <c r="B85" s="65" t="s">
        <v>93</v>
      </c>
      <c r="C85" s="45"/>
      <c r="D85" s="45"/>
      <c r="E85" s="432">
        <v>14719.17</v>
      </c>
      <c r="F85" s="433">
        <v>4200.07</v>
      </c>
    </row>
    <row r="86" spans="1:6" ht="12.75">
      <c r="A86" s="75" t="s">
        <v>210</v>
      </c>
      <c r="B86" s="65" t="s">
        <v>92</v>
      </c>
      <c r="C86" s="45"/>
      <c r="D86" s="45"/>
      <c r="E86" s="432">
        <v>1218156</v>
      </c>
      <c r="F86" s="433">
        <v>147022.19</v>
      </c>
    </row>
    <row r="87" spans="1:6" ht="12.75">
      <c r="A87" s="75" t="s">
        <v>211</v>
      </c>
      <c r="B87" s="65" t="s">
        <v>91</v>
      </c>
      <c r="C87" s="45"/>
      <c r="D87" s="45"/>
      <c r="E87" s="432">
        <v>48894.95</v>
      </c>
      <c r="F87" s="433">
        <v>32083.14</v>
      </c>
    </row>
    <row r="88" spans="1:6" ht="13.5" thickBot="1">
      <c r="A88" s="76"/>
      <c r="B88" s="65" t="s">
        <v>90</v>
      </c>
      <c r="C88" s="45"/>
      <c r="D88" s="45"/>
      <c r="E88" s="443">
        <v>46527</v>
      </c>
      <c r="F88" s="433">
        <v>30358.67</v>
      </c>
    </row>
    <row r="89" spans="1:6" ht="13.5" thickBot="1">
      <c r="A89" s="74" t="s">
        <v>212</v>
      </c>
      <c r="B89" s="84" t="s">
        <v>89</v>
      </c>
      <c r="C89" s="49"/>
      <c r="D89" s="49"/>
      <c r="E89" s="430">
        <f>SUM(E90:E94)</f>
        <v>71965</v>
      </c>
      <c r="F89" s="439">
        <f>SUM(F90:F94)</f>
        <v>32407.090000000004</v>
      </c>
    </row>
    <row r="90" spans="1:6" ht="12.75">
      <c r="A90" s="75" t="s">
        <v>213</v>
      </c>
      <c r="B90" s="65" t="s">
        <v>88</v>
      </c>
      <c r="C90" s="45"/>
      <c r="D90" s="45"/>
      <c r="E90" s="432">
        <v>6391</v>
      </c>
      <c r="F90" s="433">
        <v>3228.13</v>
      </c>
    </row>
    <row r="91" spans="1:6" ht="12.75">
      <c r="A91" s="75" t="s">
        <v>214</v>
      </c>
      <c r="B91" s="65" t="s">
        <v>87</v>
      </c>
      <c r="C91" s="45"/>
      <c r="D91" s="45"/>
      <c r="E91" s="432"/>
      <c r="F91" s="433"/>
    </row>
    <row r="92" spans="1:6" ht="12.75">
      <c r="A92" s="75" t="s">
        <v>215</v>
      </c>
      <c r="B92" s="65" t="s">
        <v>86</v>
      </c>
      <c r="C92" s="45"/>
      <c r="D92" s="45"/>
      <c r="E92" s="432"/>
      <c r="F92" s="433"/>
    </row>
    <row r="93" spans="1:6" ht="12.75">
      <c r="A93" s="75" t="s">
        <v>216</v>
      </c>
      <c r="B93" s="81" t="s">
        <v>85</v>
      </c>
      <c r="C93" s="45"/>
      <c r="D93" s="45"/>
      <c r="E93" s="432">
        <v>49007</v>
      </c>
      <c r="F93" s="433">
        <v>20877.06</v>
      </c>
    </row>
    <row r="94" spans="1:6" ht="13.5" thickBot="1">
      <c r="A94" s="75"/>
      <c r="B94" s="67" t="s">
        <v>84</v>
      </c>
      <c r="C94" s="13"/>
      <c r="D94" s="39"/>
      <c r="E94" s="435">
        <v>16567</v>
      </c>
      <c r="F94" s="436">
        <v>8301.9</v>
      </c>
    </row>
    <row r="95" spans="1:6" ht="13.5" thickBot="1">
      <c r="A95" s="74" t="s">
        <v>217</v>
      </c>
      <c r="B95" s="84" t="s">
        <v>83</v>
      </c>
      <c r="C95" s="49"/>
      <c r="D95" s="49"/>
      <c r="E95" s="430">
        <f>SUM(E96:E105)</f>
        <v>190006.18</v>
      </c>
      <c r="F95" s="431">
        <f>SUM(F96:F105)</f>
        <v>106642.51000000001</v>
      </c>
    </row>
    <row r="96" spans="1:6" ht="12.75">
      <c r="A96" s="75" t="s">
        <v>218</v>
      </c>
      <c r="B96" s="65" t="s">
        <v>82</v>
      </c>
      <c r="C96" s="45"/>
      <c r="D96" s="45"/>
      <c r="E96" s="432">
        <v>90882</v>
      </c>
      <c r="F96" s="433">
        <v>42720.72</v>
      </c>
    </row>
    <row r="97" spans="1:6" ht="12.75">
      <c r="A97" s="75" t="s">
        <v>219</v>
      </c>
      <c r="B97" s="65" t="s">
        <v>81</v>
      </c>
      <c r="C97" s="45"/>
      <c r="D97" s="45"/>
      <c r="E97" s="432"/>
      <c r="F97" s="433"/>
    </row>
    <row r="98" spans="1:6" ht="12.75">
      <c r="A98" s="75" t="s">
        <v>220</v>
      </c>
      <c r="B98" s="65" t="s">
        <v>80</v>
      </c>
      <c r="C98" s="45"/>
      <c r="D98" s="45"/>
      <c r="E98" s="432">
        <v>20717.18</v>
      </c>
      <c r="F98" s="433">
        <v>7747.19</v>
      </c>
    </row>
    <row r="99" spans="1:6" ht="12.75">
      <c r="A99" s="75" t="s">
        <v>221</v>
      </c>
      <c r="B99" s="65" t="s">
        <v>79</v>
      </c>
      <c r="C99" s="45"/>
      <c r="D99" s="45"/>
      <c r="E99" s="432">
        <v>59438</v>
      </c>
      <c r="F99" s="433">
        <v>35431.24</v>
      </c>
    </row>
    <row r="100" spans="1:6" ht="12.75">
      <c r="A100" s="75" t="s">
        <v>222</v>
      </c>
      <c r="B100" s="65" t="s">
        <v>78</v>
      </c>
      <c r="C100" s="45"/>
      <c r="D100" s="45"/>
      <c r="E100" s="432">
        <v>5752</v>
      </c>
      <c r="F100" s="433">
        <v>14184.1</v>
      </c>
    </row>
    <row r="101" spans="1:6" ht="12.75">
      <c r="A101" s="75" t="s">
        <v>223</v>
      </c>
      <c r="B101" s="65" t="s">
        <v>77</v>
      </c>
      <c r="C101" s="45"/>
      <c r="D101" s="45"/>
      <c r="E101" s="432">
        <v>2352</v>
      </c>
      <c r="F101" s="433"/>
    </row>
    <row r="102" spans="1:6" ht="12.75">
      <c r="A102" s="75" t="s">
        <v>224</v>
      </c>
      <c r="B102" s="65" t="s">
        <v>76</v>
      </c>
      <c r="C102" s="45"/>
      <c r="D102" s="45"/>
      <c r="E102" s="432">
        <v>5113</v>
      </c>
      <c r="F102" s="433">
        <v>5679.27</v>
      </c>
    </row>
    <row r="103" spans="1:6" ht="12.75">
      <c r="A103" s="75" t="s">
        <v>225</v>
      </c>
      <c r="B103" s="65" t="s">
        <v>75</v>
      </c>
      <c r="C103" s="45"/>
      <c r="D103" s="45"/>
      <c r="E103" s="432"/>
      <c r="F103" s="433"/>
    </row>
    <row r="104" spans="1:6" ht="12.75">
      <c r="A104" s="75" t="s">
        <v>226</v>
      </c>
      <c r="B104" s="65" t="s">
        <v>74</v>
      </c>
      <c r="C104" s="45"/>
      <c r="D104" s="45"/>
      <c r="E104" s="432">
        <v>5752</v>
      </c>
      <c r="F104" s="433">
        <v>879.99</v>
      </c>
    </row>
    <row r="105" spans="1:6" ht="13.5" thickBot="1">
      <c r="A105" s="75"/>
      <c r="B105" s="67" t="s">
        <v>73</v>
      </c>
      <c r="C105" s="14"/>
      <c r="D105" s="14"/>
      <c r="E105" s="432"/>
      <c r="F105" s="433"/>
    </row>
    <row r="106" spans="1:6" ht="13.5" thickBot="1">
      <c r="A106" s="74" t="s">
        <v>227</v>
      </c>
      <c r="B106" s="84" t="s">
        <v>72</v>
      </c>
      <c r="C106" s="49"/>
      <c r="D106" s="49"/>
      <c r="E106" s="430">
        <f>SUM(E107:E112)</f>
        <v>17320</v>
      </c>
      <c r="F106" s="431">
        <f>SUM(F107:F112)</f>
        <v>4280.83</v>
      </c>
    </row>
    <row r="107" spans="1:6" ht="12.75">
      <c r="A107" s="75" t="s">
        <v>228</v>
      </c>
      <c r="B107" s="65" t="s">
        <v>71</v>
      </c>
      <c r="C107" s="45"/>
      <c r="D107" s="45"/>
      <c r="E107" s="432"/>
      <c r="F107" s="433"/>
    </row>
    <row r="108" spans="1:6" ht="12.75">
      <c r="A108" s="75" t="s">
        <v>229</v>
      </c>
      <c r="B108" s="65" t="s">
        <v>70</v>
      </c>
      <c r="C108" s="45"/>
      <c r="D108" s="45"/>
      <c r="E108" s="432">
        <v>17320</v>
      </c>
      <c r="F108" s="433">
        <v>4280.83</v>
      </c>
    </row>
    <row r="109" spans="1:6" ht="12.75">
      <c r="A109" s="75" t="s">
        <v>230</v>
      </c>
      <c r="B109" s="65" t="s">
        <v>69</v>
      </c>
      <c r="C109" s="45"/>
      <c r="D109" s="45"/>
      <c r="E109" s="432"/>
      <c r="F109" s="433"/>
    </row>
    <row r="110" spans="1:6" ht="12.75">
      <c r="A110" s="75" t="s">
        <v>231</v>
      </c>
      <c r="B110" s="65" t="s">
        <v>68</v>
      </c>
      <c r="C110" s="45"/>
      <c r="D110" s="45"/>
      <c r="E110" s="432"/>
      <c r="F110" s="433"/>
    </row>
    <row r="111" spans="1:6" ht="12.75">
      <c r="A111" s="75" t="s">
        <v>232</v>
      </c>
      <c r="B111" s="65" t="s">
        <v>67</v>
      </c>
      <c r="C111" s="45"/>
      <c r="D111" s="45"/>
      <c r="E111" s="432"/>
      <c r="F111" s="433"/>
    </row>
    <row r="112" spans="1:6" ht="13.5" thickBot="1">
      <c r="A112" s="77"/>
      <c r="B112" s="67" t="s">
        <v>66</v>
      </c>
      <c r="C112" s="39"/>
      <c r="D112" s="39"/>
      <c r="E112" s="435"/>
      <c r="F112" s="436"/>
    </row>
    <row r="113" spans="1:6" ht="13.5" thickBot="1">
      <c r="A113" s="74" t="s">
        <v>233</v>
      </c>
      <c r="B113" s="84" t="s">
        <v>65</v>
      </c>
      <c r="C113" s="49"/>
      <c r="D113" s="49"/>
      <c r="E113" s="430">
        <f>SUM(E114:E138)</f>
        <v>677948.51</v>
      </c>
      <c r="F113" s="431">
        <f>SUM(F114:F138)</f>
        <v>443698.75999999995</v>
      </c>
    </row>
    <row r="114" spans="1:6" ht="12.75">
      <c r="A114" s="78" t="s">
        <v>234</v>
      </c>
      <c r="B114" s="64" t="s">
        <v>64</v>
      </c>
      <c r="C114" s="50"/>
      <c r="D114" s="50"/>
      <c r="E114" s="444"/>
      <c r="F114" s="445"/>
    </row>
    <row r="115" spans="1:6" ht="12.75">
      <c r="A115" s="75" t="s">
        <v>235</v>
      </c>
      <c r="B115" s="65" t="s">
        <v>63</v>
      </c>
      <c r="C115" s="45"/>
      <c r="D115" s="45"/>
      <c r="E115" s="432">
        <v>118392.19</v>
      </c>
      <c r="F115" s="433">
        <v>101696.59</v>
      </c>
    </row>
    <row r="116" spans="1:6" ht="12.75">
      <c r="A116" s="75" t="s">
        <v>236</v>
      </c>
      <c r="B116" s="65" t="s">
        <v>62</v>
      </c>
      <c r="C116" s="45"/>
      <c r="D116" s="45"/>
      <c r="E116" s="432"/>
      <c r="F116" s="433"/>
    </row>
    <row r="117" spans="1:6" ht="12.75">
      <c r="A117" s="75" t="s">
        <v>237</v>
      </c>
      <c r="B117" s="89" t="s">
        <v>61</v>
      </c>
      <c r="C117" s="12"/>
      <c r="D117" s="12"/>
      <c r="E117" s="432"/>
      <c r="F117" s="433"/>
    </row>
    <row r="118" spans="1:6" ht="12.75">
      <c r="A118" s="75" t="s">
        <v>238</v>
      </c>
      <c r="B118" s="65" t="s">
        <v>60</v>
      </c>
      <c r="C118" s="45"/>
      <c r="D118" s="45"/>
      <c r="E118" s="432">
        <v>154649</v>
      </c>
      <c r="F118" s="433">
        <v>98823.16</v>
      </c>
    </row>
    <row r="119" spans="1:6" ht="12.75">
      <c r="A119" s="75" t="s">
        <v>239</v>
      </c>
      <c r="B119" s="65" t="s">
        <v>59</v>
      </c>
      <c r="C119" s="45"/>
      <c r="D119" s="45"/>
      <c r="E119" s="432"/>
      <c r="F119" s="433"/>
    </row>
    <row r="120" spans="1:6" ht="12.75">
      <c r="A120" s="75" t="s">
        <v>240</v>
      </c>
      <c r="B120" s="89" t="s">
        <v>58</v>
      </c>
      <c r="C120" s="12"/>
      <c r="D120" s="12"/>
      <c r="E120" s="432"/>
      <c r="F120" s="433"/>
    </row>
    <row r="121" spans="1:6" ht="12.75">
      <c r="A121" s="75" t="s">
        <v>241</v>
      </c>
      <c r="B121" s="65" t="s">
        <v>57</v>
      </c>
      <c r="C121" s="45"/>
      <c r="D121" s="45"/>
      <c r="E121" s="432"/>
      <c r="F121" s="433"/>
    </row>
    <row r="122" spans="1:6" ht="12.75">
      <c r="A122" s="75" t="s">
        <v>242</v>
      </c>
      <c r="B122" s="65" t="s">
        <v>56</v>
      </c>
      <c r="C122" s="45"/>
      <c r="D122" s="45"/>
      <c r="E122" s="432"/>
      <c r="F122" s="433"/>
    </row>
    <row r="123" spans="1:6" ht="12.75">
      <c r="A123" s="75" t="s">
        <v>243</v>
      </c>
      <c r="B123" s="65" t="s">
        <v>55</v>
      </c>
      <c r="C123" s="45"/>
      <c r="D123" s="45"/>
      <c r="E123" s="432">
        <v>69637</v>
      </c>
      <c r="F123" s="433">
        <v>50303.94</v>
      </c>
    </row>
    <row r="124" spans="1:6" ht="12.75">
      <c r="A124" s="75" t="s">
        <v>244</v>
      </c>
      <c r="B124" s="65" t="s">
        <v>54</v>
      </c>
      <c r="C124" s="45"/>
      <c r="D124" s="45"/>
      <c r="E124" s="432">
        <v>137437.32</v>
      </c>
      <c r="F124" s="433">
        <v>99903.93</v>
      </c>
    </row>
    <row r="125" spans="1:6" ht="12.75">
      <c r="A125" s="75" t="s">
        <v>245</v>
      </c>
      <c r="B125" s="65" t="s">
        <v>53</v>
      </c>
      <c r="C125" s="45"/>
      <c r="D125" s="45"/>
      <c r="E125" s="432"/>
      <c r="F125" s="433"/>
    </row>
    <row r="126" spans="1:6" ht="12.75">
      <c r="A126" s="75" t="s">
        <v>246</v>
      </c>
      <c r="B126" s="65" t="s">
        <v>52</v>
      </c>
      <c r="C126" s="45"/>
      <c r="D126" s="45"/>
      <c r="E126" s="432"/>
      <c r="F126" s="433"/>
    </row>
    <row r="127" spans="1:6" ht="12.75">
      <c r="A127" s="75" t="s">
        <v>247</v>
      </c>
      <c r="B127" s="65" t="s">
        <v>51</v>
      </c>
      <c r="C127" s="45"/>
      <c r="D127" s="45"/>
      <c r="E127" s="432"/>
      <c r="F127" s="433"/>
    </row>
    <row r="128" spans="1:6" ht="12.75">
      <c r="A128" s="75" t="s">
        <v>248</v>
      </c>
      <c r="B128" s="65" t="s">
        <v>50</v>
      </c>
      <c r="C128" s="45"/>
      <c r="D128" s="45"/>
      <c r="E128" s="432"/>
      <c r="F128" s="433"/>
    </row>
    <row r="129" spans="1:6" ht="12.75">
      <c r="A129" s="75" t="s">
        <v>249</v>
      </c>
      <c r="B129" s="65" t="s">
        <v>49</v>
      </c>
      <c r="C129" s="45"/>
      <c r="D129" s="45"/>
      <c r="E129" s="432"/>
      <c r="F129" s="433"/>
    </row>
    <row r="130" spans="1:6" ht="12.75">
      <c r="A130" s="75" t="s">
        <v>250</v>
      </c>
      <c r="B130" s="65" t="s">
        <v>48</v>
      </c>
      <c r="C130" s="45"/>
      <c r="D130" s="45"/>
      <c r="E130" s="432"/>
      <c r="F130" s="433"/>
    </row>
    <row r="131" spans="1:6" ht="12.75">
      <c r="A131" s="75" t="s">
        <v>251</v>
      </c>
      <c r="B131" s="65" t="s">
        <v>47</v>
      </c>
      <c r="C131" s="45"/>
      <c r="D131" s="45"/>
      <c r="E131" s="432">
        <v>184437</v>
      </c>
      <c r="F131" s="433">
        <v>85250.42</v>
      </c>
    </row>
    <row r="132" spans="1:6" ht="12.75">
      <c r="A132" s="75" t="s">
        <v>252</v>
      </c>
      <c r="B132" s="65" t="s">
        <v>46</v>
      </c>
      <c r="C132" s="45"/>
      <c r="D132" s="45"/>
      <c r="E132" s="432"/>
      <c r="F132" s="433"/>
    </row>
    <row r="133" spans="1:6" ht="12.75">
      <c r="A133" s="75" t="s">
        <v>253</v>
      </c>
      <c r="B133" s="65" t="s">
        <v>45</v>
      </c>
      <c r="C133" s="45"/>
      <c r="D133" s="45"/>
      <c r="E133" s="432"/>
      <c r="F133" s="433"/>
    </row>
    <row r="134" spans="1:6" ht="12.75">
      <c r="A134" s="75" t="s">
        <v>254</v>
      </c>
      <c r="B134" s="89" t="s">
        <v>44</v>
      </c>
      <c r="C134" s="12"/>
      <c r="D134" s="12"/>
      <c r="E134" s="432"/>
      <c r="F134" s="433"/>
    </row>
    <row r="135" spans="1:6" ht="12.75">
      <c r="A135" s="75" t="s">
        <v>255</v>
      </c>
      <c r="B135" s="65" t="s">
        <v>43</v>
      </c>
      <c r="C135" s="45"/>
      <c r="D135" s="45"/>
      <c r="E135" s="432">
        <v>11504</v>
      </c>
      <c r="F135" s="433">
        <v>5828.72</v>
      </c>
    </row>
    <row r="136" spans="1:6" ht="12.75">
      <c r="A136" s="75" t="s">
        <v>256</v>
      </c>
      <c r="B136" s="65" t="s">
        <v>42</v>
      </c>
      <c r="C136" s="45"/>
      <c r="D136" s="45"/>
      <c r="E136" s="432">
        <v>1892</v>
      </c>
      <c r="F136" s="433">
        <v>1892</v>
      </c>
    </row>
    <row r="137" spans="1:6" ht="12.75">
      <c r="A137" s="75" t="s">
        <v>257</v>
      </c>
      <c r="B137" s="65" t="s">
        <v>41</v>
      </c>
      <c r="C137" s="45"/>
      <c r="D137" s="45"/>
      <c r="E137" s="432"/>
      <c r="F137" s="433"/>
    </row>
    <row r="138" spans="1:6" ht="13.5" thickBot="1">
      <c r="A138" s="75"/>
      <c r="B138" s="67" t="s">
        <v>40</v>
      </c>
      <c r="C138" s="39"/>
      <c r="D138" s="39"/>
      <c r="E138" s="435"/>
      <c r="F138" s="436"/>
    </row>
    <row r="139" spans="1:7" ht="13.5" thickBot="1">
      <c r="A139" s="74" t="s">
        <v>258</v>
      </c>
      <c r="B139" s="84" t="s">
        <v>39</v>
      </c>
      <c r="C139" s="49"/>
      <c r="D139" s="49"/>
      <c r="E139" s="430">
        <f>SUM(E140:E152)</f>
        <v>2710691.4699999997</v>
      </c>
      <c r="F139" s="439">
        <f>SUM(F140:F152)</f>
        <v>1648455.63</v>
      </c>
      <c r="G139" s="220"/>
    </row>
    <row r="140" spans="1:6" ht="12.75">
      <c r="A140" s="75" t="s">
        <v>259</v>
      </c>
      <c r="B140" s="65" t="s">
        <v>38</v>
      </c>
      <c r="C140" s="45"/>
      <c r="D140" s="45"/>
      <c r="E140" s="432">
        <v>783846.93</v>
      </c>
      <c r="F140" s="433">
        <v>555143.83</v>
      </c>
    </row>
    <row r="141" spans="1:6" ht="12.75">
      <c r="A141" s="75" t="s">
        <v>260</v>
      </c>
      <c r="B141" s="89" t="s">
        <v>37</v>
      </c>
      <c r="C141" s="12"/>
      <c r="D141" s="12"/>
      <c r="E141" s="432"/>
      <c r="F141" s="433"/>
    </row>
    <row r="142" spans="1:6" ht="12.75">
      <c r="A142" s="75" t="s">
        <v>261</v>
      </c>
      <c r="B142" s="89" t="s">
        <v>36</v>
      </c>
      <c r="C142" s="12"/>
      <c r="D142" s="12"/>
      <c r="E142" s="432"/>
      <c r="F142" s="433"/>
    </row>
    <row r="143" spans="1:6" ht="12.75">
      <c r="A143" s="75" t="s">
        <v>262</v>
      </c>
      <c r="B143" s="89" t="s">
        <v>35</v>
      </c>
      <c r="C143" s="12"/>
      <c r="D143" s="12"/>
      <c r="E143" s="432">
        <v>321332.86</v>
      </c>
      <c r="F143" s="433">
        <v>219703.46</v>
      </c>
    </row>
    <row r="144" spans="1:6" ht="12.75">
      <c r="A144" s="75" t="s">
        <v>263</v>
      </c>
      <c r="B144" s="89" t="s">
        <v>34</v>
      </c>
      <c r="C144" s="12"/>
      <c r="D144" s="12"/>
      <c r="E144" s="432">
        <v>1475262.68</v>
      </c>
      <c r="F144" s="433">
        <v>796980.1</v>
      </c>
    </row>
    <row r="145" spans="1:6" ht="12.75">
      <c r="A145" s="75" t="s">
        <v>264</v>
      </c>
      <c r="B145" s="65" t="s">
        <v>33</v>
      </c>
      <c r="C145" s="45"/>
      <c r="D145" s="45"/>
      <c r="E145" s="432"/>
      <c r="F145" s="433"/>
    </row>
    <row r="146" spans="1:6" ht="12.75">
      <c r="A146" s="75" t="s">
        <v>265</v>
      </c>
      <c r="B146" s="65" t="s">
        <v>32</v>
      </c>
      <c r="C146" s="45"/>
      <c r="D146" s="45"/>
      <c r="E146" s="432"/>
      <c r="F146" s="433"/>
    </row>
    <row r="147" spans="1:6" ht="12.75">
      <c r="A147" s="75" t="s">
        <v>266</v>
      </c>
      <c r="B147" s="65" t="s">
        <v>31</v>
      </c>
      <c r="C147" s="45"/>
      <c r="D147" s="45"/>
      <c r="E147" s="432"/>
      <c r="F147" s="433"/>
    </row>
    <row r="148" spans="1:6" ht="12.75">
      <c r="A148" s="75" t="s">
        <v>267</v>
      </c>
      <c r="B148" s="65" t="s">
        <v>30</v>
      </c>
      <c r="C148" s="45"/>
      <c r="D148" s="45"/>
      <c r="E148" s="432"/>
      <c r="F148" s="433"/>
    </row>
    <row r="149" spans="1:6" ht="12.75">
      <c r="A149" s="75" t="s">
        <v>268</v>
      </c>
      <c r="B149" s="65" t="s">
        <v>29</v>
      </c>
      <c r="C149" s="45"/>
      <c r="D149" s="45"/>
      <c r="E149" s="432">
        <v>81346</v>
      </c>
      <c r="F149" s="433">
        <v>46688.26</v>
      </c>
    </row>
    <row r="150" spans="1:6" ht="12.75">
      <c r="A150" s="75" t="s">
        <v>269</v>
      </c>
      <c r="B150" s="90" t="s">
        <v>28</v>
      </c>
      <c r="C150" s="12"/>
      <c r="D150" s="12"/>
      <c r="E150" s="432">
        <v>11915</v>
      </c>
      <c r="F150" s="433">
        <v>5055.57</v>
      </c>
    </row>
    <row r="151" spans="1:6" ht="12.75">
      <c r="A151" s="75" t="s">
        <v>270</v>
      </c>
      <c r="B151" s="90" t="s">
        <v>27</v>
      </c>
      <c r="C151" s="12"/>
      <c r="D151" s="12"/>
      <c r="E151" s="432">
        <v>36988</v>
      </c>
      <c r="F151" s="433">
        <v>24884.41</v>
      </c>
    </row>
    <row r="152" spans="1:6" ht="13.5" thickBot="1">
      <c r="A152" s="75"/>
      <c r="B152" s="67" t="s">
        <v>26</v>
      </c>
      <c r="C152" s="13"/>
      <c r="D152" s="39"/>
      <c r="E152" s="446"/>
      <c r="F152" s="436"/>
    </row>
    <row r="153" spans="1:6" ht="13.5" thickBot="1">
      <c r="A153" s="74" t="s">
        <v>271</v>
      </c>
      <c r="B153" s="84" t="s">
        <v>25</v>
      </c>
      <c r="C153" s="49"/>
      <c r="D153" s="49"/>
      <c r="E153" s="430">
        <f>SUM(E154:E169)</f>
        <v>396128.99</v>
      </c>
      <c r="F153" s="431">
        <f>SUM(F154:F169)</f>
        <v>261691.00999999998</v>
      </c>
    </row>
    <row r="154" spans="1:6" ht="12.75">
      <c r="A154" s="75" t="s">
        <v>272</v>
      </c>
      <c r="B154" s="89" t="s">
        <v>24</v>
      </c>
      <c r="C154" s="12"/>
      <c r="D154" s="12"/>
      <c r="E154" s="432"/>
      <c r="F154" s="433"/>
    </row>
    <row r="155" spans="1:6" ht="12.75">
      <c r="A155" s="75" t="s">
        <v>273</v>
      </c>
      <c r="B155" s="65" t="s">
        <v>23</v>
      </c>
      <c r="C155" s="45"/>
      <c r="D155" s="45"/>
      <c r="E155" s="432"/>
      <c r="F155" s="433"/>
    </row>
    <row r="156" spans="1:6" ht="12.75">
      <c r="A156" s="75" t="s">
        <v>274</v>
      </c>
      <c r="B156" s="65" t="s">
        <v>22</v>
      </c>
      <c r="C156" s="45"/>
      <c r="D156" s="45"/>
      <c r="E156" s="432">
        <v>26785</v>
      </c>
      <c r="F156" s="433">
        <v>16727.17</v>
      </c>
    </row>
    <row r="157" spans="1:6" ht="12.75">
      <c r="A157" s="75" t="s">
        <v>275</v>
      </c>
      <c r="B157" s="65" t="s">
        <v>21</v>
      </c>
      <c r="C157" s="45"/>
      <c r="D157" s="45"/>
      <c r="E157" s="432">
        <v>69238</v>
      </c>
      <c r="F157" s="433">
        <v>42418.69</v>
      </c>
    </row>
    <row r="158" spans="1:6" ht="12.75">
      <c r="A158" s="75" t="s">
        <v>276</v>
      </c>
      <c r="B158" s="65" t="s">
        <v>20</v>
      </c>
      <c r="C158" s="45"/>
      <c r="D158" s="45"/>
      <c r="E158" s="432">
        <v>30017</v>
      </c>
      <c r="F158" s="433">
        <v>18371.2</v>
      </c>
    </row>
    <row r="159" spans="1:6" ht="12.75">
      <c r="A159" s="75" t="s">
        <v>277</v>
      </c>
      <c r="B159" s="89" t="s">
        <v>19</v>
      </c>
      <c r="C159" s="12"/>
      <c r="D159" s="12"/>
      <c r="E159" s="432"/>
      <c r="F159" s="433"/>
    </row>
    <row r="160" spans="1:6" ht="12.75">
      <c r="A160" s="75" t="s">
        <v>278</v>
      </c>
      <c r="B160" s="65" t="s">
        <v>18</v>
      </c>
      <c r="C160" s="45"/>
      <c r="D160" s="45"/>
      <c r="E160" s="432"/>
      <c r="F160" s="433"/>
    </row>
    <row r="161" spans="1:6" ht="12.75">
      <c r="A161" s="75" t="s">
        <v>279</v>
      </c>
      <c r="B161" s="65" t="s">
        <v>17</v>
      </c>
      <c r="C161" s="45"/>
      <c r="D161" s="45"/>
      <c r="E161" s="432">
        <v>7989</v>
      </c>
      <c r="F161" s="433">
        <v>5118.24</v>
      </c>
    </row>
    <row r="162" spans="1:6" ht="12.75">
      <c r="A162" s="75" t="s">
        <v>280</v>
      </c>
      <c r="B162" s="65" t="s">
        <v>16</v>
      </c>
      <c r="C162" s="45"/>
      <c r="D162" s="45"/>
      <c r="E162" s="432">
        <v>42849</v>
      </c>
      <c r="F162" s="433">
        <v>25903.95</v>
      </c>
    </row>
    <row r="163" spans="1:6" ht="12.75">
      <c r="A163" s="75" t="s">
        <v>281</v>
      </c>
      <c r="B163" s="65" t="s">
        <v>15</v>
      </c>
      <c r="C163" s="45"/>
      <c r="D163" s="45"/>
      <c r="E163" s="432"/>
      <c r="F163" s="433"/>
    </row>
    <row r="164" spans="1:6" ht="12.75">
      <c r="A164" s="75" t="s">
        <v>282</v>
      </c>
      <c r="B164" s="65" t="s">
        <v>14</v>
      </c>
      <c r="C164" s="45"/>
      <c r="D164" s="45"/>
      <c r="E164" s="432">
        <v>11191</v>
      </c>
      <c r="F164" s="433">
        <v>4835.31</v>
      </c>
    </row>
    <row r="165" spans="1:6" ht="12.75">
      <c r="A165" s="75" t="s">
        <v>283</v>
      </c>
      <c r="B165" s="65" t="s">
        <v>13</v>
      </c>
      <c r="C165" s="45"/>
      <c r="D165" s="45"/>
      <c r="E165" s="432"/>
      <c r="F165" s="433"/>
    </row>
    <row r="166" spans="1:6" ht="12.75">
      <c r="A166" s="75" t="s">
        <v>284</v>
      </c>
      <c r="B166" s="81" t="s">
        <v>12</v>
      </c>
      <c r="C166" s="45"/>
      <c r="D166" s="45"/>
      <c r="E166" s="432">
        <v>55805</v>
      </c>
      <c r="F166" s="447">
        <v>56867.6</v>
      </c>
    </row>
    <row r="167" spans="1:6" ht="12.75">
      <c r="A167" s="75" t="s">
        <v>285</v>
      </c>
      <c r="B167" s="65" t="s">
        <v>11</v>
      </c>
      <c r="C167" s="45"/>
      <c r="D167" s="45"/>
      <c r="E167" s="432">
        <v>88032.99</v>
      </c>
      <c r="F167" s="433">
        <v>54236.39</v>
      </c>
    </row>
    <row r="168" spans="1:6" ht="12.75">
      <c r="A168" s="75" t="s">
        <v>286</v>
      </c>
      <c r="B168" s="65" t="s">
        <v>10</v>
      </c>
      <c r="C168" s="45"/>
      <c r="D168" s="45"/>
      <c r="E168" s="432">
        <v>64222</v>
      </c>
      <c r="F168" s="433">
        <v>37212.46</v>
      </c>
    </row>
    <row r="169" spans="1:6" ht="13.5" thickBot="1">
      <c r="A169" s="79"/>
      <c r="B169" s="65" t="s">
        <v>9</v>
      </c>
      <c r="C169" s="45"/>
      <c r="D169" s="45"/>
      <c r="E169" s="432"/>
      <c r="F169" s="433"/>
    </row>
    <row r="170" spans="1:6" ht="13.5" thickBot="1">
      <c r="A170" s="80"/>
      <c r="B170" s="91"/>
      <c r="C170" s="51"/>
      <c r="D170" s="51"/>
      <c r="E170" s="419"/>
      <c r="F170" s="420"/>
    </row>
    <row r="171" spans="1:6" ht="22.5" thickBot="1">
      <c r="A171" s="63"/>
      <c r="B171" s="11" t="s">
        <v>8</v>
      </c>
      <c r="C171" s="11"/>
      <c r="D171" s="10"/>
      <c r="E171" s="421" t="s">
        <v>7</v>
      </c>
      <c r="F171" s="422" t="s">
        <v>6</v>
      </c>
    </row>
    <row r="172" spans="1:6" ht="12.75">
      <c r="A172" s="68"/>
      <c r="B172" s="30" t="s">
        <v>5</v>
      </c>
      <c r="C172" s="52"/>
      <c r="D172" s="52"/>
      <c r="E172" s="399">
        <v>596200.6026868457</v>
      </c>
      <c r="F172" s="400">
        <f>E172+F52</f>
        <v>522338.0226868457</v>
      </c>
    </row>
    <row r="173" spans="1:6" ht="12.75">
      <c r="A173" s="68"/>
      <c r="B173" s="9"/>
      <c r="C173" s="53" t="s">
        <v>164</v>
      </c>
      <c r="D173" s="53"/>
      <c r="E173" s="398"/>
      <c r="F173" s="390"/>
    </row>
    <row r="174" spans="1:7" ht="13.5" thickBot="1">
      <c r="A174" s="66"/>
      <c r="B174" s="54" t="s">
        <v>4</v>
      </c>
      <c r="C174" s="55"/>
      <c r="D174" s="55"/>
      <c r="E174" s="423">
        <v>718987.79</v>
      </c>
      <c r="F174" s="453">
        <f>E174+F53</f>
        <v>743161.7100000001</v>
      </c>
      <c r="G174" s="392">
        <v>743161.71</v>
      </c>
    </row>
    <row r="175" spans="1:6" ht="12.75">
      <c r="A175" s="81"/>
      <c r="B175" s="56"/>
      <c r="C175" s="57"/>
      <c r="D175" s="53"/>
      <c r="E175" s="424"/>
      <c r="F175" s="371"/>
    </row>
    <row r="176" spans="1:6" ht="12.75">
      <c r="A176" s="82" t="s">
        <v>3</v>
      </c>
      <c r="B176" s="58"/>
      <c r="C176" s="59"/>
      <c r="D176" s="59"/>
      <c r="F176" s="371"/>
    </row>
    <row r="177" spans="1:6" ht="12.75">
      <c r="A177" s="82" t="s">
        <v>2</v>
      </c>
      <c r="B177" s="58"/>
      <c r="C177" s="59"/>
      <c r="D177" s="59"/>
      <c r="F177" s="371"/>
    </row>
    <row r="178" spans="1:14" ht="12.75">
      <c r="A178" s="463" t="s">
        <v>644</v>
      </c>
      <c r="B178" s="8"/>
      <c r="C178" s="59"/>
      <c r="D178" s="464"/>
      <c r="E178" s="464">
        <f>(E172-E173)/E6</f>
        <v>0.138399109518198</v>
      </c>
      <c r="F178" s="464"/>
      <c r="G178" s="5"/>
      <c r="H178" s="465"/>
      <c r="I178" s="5"/>
      <c r="J178" s="5"/>
      <c r="K178" s="5"/>
      <c r="L178" s="5"/>
      <c r="M178" s="5"/>
      <c r="N178" s="5"/>
    </row>
    <row r="179" spans="1:6" ht="12.75">
      <c r="A179" s="59" t="s">
        <v>165</v>
      </c>
      <c r="B179" s="59"/>
      <c r="C179" s="59"/>
      <c r="D179" s="59"/>
      <c r="E179" s="371">
        <f>E49+E50-E53+E54</f>
        <v>-4.656612873077393E-10</v>
      </c>
      <c r="F179" s="371">
        <f>F49+F50-F53+F54</f>
        <v>-2.9103830456733704E-11</v>
      </c>
    </row>
    <row r="180" spans="2:6" ht="12.75">
      <c r="B180" s="59"/>
      <c r="C180" s="59"/>
      <c r="D180" s="59"/>
      <c r="F180" s="371"/>
    </row>
    <row r="181" spans="2:6" ht="12.75">
      <c r="B181" s="59"/>
      <c r="C181" s="59"/>
      <c r="D181" s="59"/>
      <c r="F181" s="371"/>
    </row>
    <row r="182" spans="2:6" ht="12.75">
      <c r="B182" s="59"/>
      <c r="C182" s="59"/>
      <c r="D182" s="59"/>
      <c r="F182" s="371"/>
    </row>
    <row r="183" spans="2:6" ht="12.75">
      <c r="B183" s="59"/>
      <c r="C183" s="59"/>
      <c r="D183" s="59"/>
      <c r="F183" s="371"/>
    </row>
    <row r="184" spans="2:6" ht="12.75">
      <c r="B184" s="59"/>
      <c r="C184" s="59"/>
      <c r="D184" s="59"/>
      <c r="F184" s="371"/>
    </row>
    <row r="185" spans="2:6" ht="12.75">
      <c r="B185" s="59"/>
      <c r="C185" s="59"/>
      <c r="D185" s="59"/>
      <c r="F185" s="371"/>
    </row>
    <row r="186" spans="2:6" ht="12.75">
      <c r="B186" s="59"/>
      <c r="C186" s="59"/>
      <c r="D186" s="59"/>
      <c r="F186" s="371"/>
    </row>
    <row r="187" spans="2:6" ht="12.75">
      <c r="B187" s="59"/>
      <c r="C187" s="59"/>
      <c r="D187" s="59"/>
      <c r="F187" s="371"/>
    </row>
    <row r="188" spans="2:6" ht="12.75">
      <c r="B188" s="59"/>
      <c r="C188" s="59"/>
      <c r="D188" s="59"/>
      <c r="F188" s="371"/>
    </row>
    <row r="189" spans="2:6" ht="12.75">
      <c r="B189" s="59"/>
      <c r="C189" s="59"/>
      <c r="D189" s="59"/>
      <c r="F189" s="371"/>
    </row>
    <row r="190" spans="2:6" ht="12.75">
      <c r="B190" s="5"/>
      <c r="C190" s="5"/>
      <c r="D190" s="5"/>
      <c r="E190" s="425"/>
      <c r="F190" s="371"/>
    </row>
    <row r="191" spans="2:6" ht="12.75">
      <c r="B191" s="5"/>
      <c r="C191" s="5"/>
      <c r="D191" s="5"/>
      <c r="E191" s="425"/>
      <c r="F191" s="371"/>
    </row>
    <row r="192" spans="2:6" ht="12.75">
      <c r="B192" s="5"/>
      <c r="C192" s="5"/>
      <c r="D192" s="5"/>
      <c r="E192" s="425"/>
      <c r="F192" s="371"/>
    </row>
    <row r="193" spans="2:6" ht="12.75">
      <c r="B193" s="5"/>
      <c r="C193" s="5"/>
      <c r="D193" s="5"/>
      <c r="E193" s="425"/>
      <c r="F193" s="371"/>
    </row>
    <row r="194" spans="2:6" ht="12.75">
      <c r="B194" s="5"/>
      <c r="C194" s="5"/>
      <c r="D194" s="5"/>
      <c r="E194" s="425"/>
      <c r="F194" s="371"/>
    </row>
    <row r="195" spans="2:6" ht="12.75">
      <c r="B195" s="5"/>
      <c r="C195" s="5"/>
      <c r="D195" s="5"/>
      <c r="E195" s="425"/>
      <c r="F195" s="371"/>
    </row>
    <row r="196" spans="2:6" ht="12.75">
      <c r="B196" s="5"/>
      <c r="C196" s="5"/>
      <c r="D196" s="5"/>
      <c r="E196" s="425"/>
      <c r="F196" s="371"/>
    </row>
    <row r="197" spans="2:6" ht="12.75">
      <c r="B197" s="5"/>
      <c r="C197" s="5"/>
      <c r="D197" s="5"/>
      <c r="E197" s="425"/>
      <c r="F197" s="371"/>
    </row>
    <row r="198" spans="2:6" ht="12.75">
      <c r="B198" s="5"/>
      <c r="C198" s="5"/>
      <c r="D198" s="5"/>
      <c r="E198" s="425"/>
      <c r="F198" s="371"/>
    </row>
    <row r="199" spans="2:6" ht="12.75">
      <c r="B199" s="5"/>
      <c r="C199" s="5"/>
      <c r="D199" s="5"/>
      <c r="E199" s="425"/>
      <c r="F199" s="371"/>
    </row>
    <row r="200" spans="2:6" ht="12.75">
      <c r="B200" s="5"/>
      <c r="C200" s="5"/>
      <c r="D200" s="5"/>
      <c r="E200" s="425"/>
      <c r="F200" s="371"/>
    </row>
    <row r="201" spans="2:6" ht="12.75">
      <c r="B201" s="5"/>
      <c r="C201" s="5"/>
      <c r="D201" s="5"/>
      <c r="E201" s="425"/>
      <c r="F201" s="371"/>
    </row>
    <row r="202" spans="2:6" ht="12.75">
      <c r="B202" s="5"/>
      <c r="C202" s="5"/>
      <c r="D202" s="5"/>
      <c r="E202" s="425"/>
      <c r="F202" s="371"/>
    </row>
    <row r="203" spans="2:6" ht="12.75">
      <c r="B203" s="5"/>
      <c r="C203" s="5"/>
      <c r="D203" s="5"/>
      <c r="E203" s="425"/>
      <c r="F203" s="371"/>
    </row>
    <row r="204" spans="2:6" ht="12.75">
      <c r="B204" s="5"/>
      <c r="C204" s="5"/>
      <c r="D204" s="5"/>
      <c r="E204" s="425"/>
      <c r="F204" s="371"/>
    </row>
    <row r="205" spans="2:6" ht="12.75">
      <c r="B205" s="5"/>
      <c r="C205" s="5"/>
      <c r="D205" s="5"/>
      <c r="E205" s="425"/>
      <c r="F205" s="371"/>
    </row>
    <row r="206" spans="2:6" ht="12.75">
      <c r="B206" s="5"/>
      <c r="C206" s="5"/>
      <c r="D206" s="5"/>
      <c r="E206" s="425"/>
      <c r="F206" s="371"/>
    </row>
    <row r="207" spans="2:6" ht="12.75">
      <c r="B207" s="5"/>
      <c r="C207" s="5"/>
      <c r="D207" s="5"/>
      <c r="E207" s="425"/>
      <c r="F207" s="371"/>
    </row>
    <row r="208" spans="2:6" ht="12.75">
      <c r="B208" s="5"/>
      <c r="C208" s="5"/>
      <c r="D208" s="5"/>
      <c r="E208" s="425"/>
      <c r="F208" s="371"/>
    </row>
    <row r="209" spans="2:6" ht="12.75">
      <c r="B209" s="5"/>
      <c r="C209" s="5"/>
      <c r="D209" s="5"/>
      <c r="E209" s="425"/>
      <c r="F209" s="371"/>
    </row>
    <row r="210" spans="2:6" ht="12.75">
      <c r="B210" s="5"/>
      <c r="C210" s="5"/>
      <c r="D210" s="5"/>
      <c r="E210" s="425"/>
      <c r="F210" s="371"/>
    </row>
    <row r="211" spans="2:6" ht="12.75">
      <c r="B211" s="5"/>
      <c r="C211" s="5"/>
      <c r="D211" s="5"/>
      <c r="E211" s="425"/>
      <c r="F211" s="371"/>
    </row>
    <row r="212" spans="2:6" ht="12.75">
      <c r="B212" s="5"/>
      <c r="C212" s="5"/>
      <c r="D212" s="5"/>
      <c r="E212" s="425"/>
      <c r="F212" s="371"/>
    </row>
    <row r="213" spans="2:6" ht="12.75">
      <c r="B213" s="5"/>
      <c r="C213" s="5"/>
      <c r="D213" s="5"/>
      <c r="E213" s="425"/>
      <c r="F213" s="371"/>
    </row>
    <row r="214" spans="2:6" ht="12.75">
      <c r="B214" s="5"/>
      <c r="C214" s="5"/>
      <c r="D214" s="5"/>
      <c r="E214" s="425"/>
      <c r="F214" s="371"/>
    </row>
    <row r="215" spans="2:6" ht="12.75">
      <c r="B215" s="5"/>
      <c r="C215" s="5"/>
      <c r="D215" s="5"/>
      <c r="E215" s="425"/>
      <c r="F215" s="371"/>
    </row>
    <row r="216" spans="2:6" ht="12.75">
      <c r="B216" s="5"/>
      <c r="C216" s="5"/>
      <c r="D216" s="5"/>
      <c r="E216" s="425"/>
      <c r="F216" s="371"/>
    </row>
    <row r="217" spans="2:6" ht="12.75">
      <c r="B217" s="5"/>
      <c r="C217" s="5"/>
      <c r="D217" s="5"/>
      <c r="E217" s="425"/>
      <c r="F217" s="371"/>
    </row>
    <row r="218" spans="2:6" ht="12.75">
      <c r="B218" s="5"/>
      <c r="C218" s="5"/>
      <c r="D218" s="5"/>
      <c r="E218" s="425"/>
      <c r="F218" s="371"/>
    </row>
    <row r="219" spans="2:6" ht="12.75">
      <c r="B219" s="5"/>
      <c r="C219" s="5"/>
      <c r="D219" s="5"/>
      <c r="E219" s="425"/>
      <c r="F219" s="371"/>
    </row>
    <row r="220" spans="2:6" ht="12.75">
      <c r="B220" s="5"/>
      <c r="C220" s="5"/>
      <c r="D220" s="5"/>
      <c r="E220" s="425"/>
      <c r="F220" s="371"/>
    </row>
    <row r="221" spans="2:6" ht="12.75">
      <c r="B221" s="5"/>
      <c r="C221" s="5"/>
      <c r="D221" s="5"/>
      <c r="E221" s="425"/>
      <c r="F221" s="371"/>
    </row>
    <row r="222" spans="2:6" ht="12.75">
      <c r="B222" s="5"/>
      <c r="C222" s="5"/>
      <c r="D222" s="5"/>
      <c r="E222" s="425"/>
      <c r="F222" s="371"/>
    </row>
    <row r="223" spans="2:6" ht="12.75">
      <c r="B223" s="5"/>
      <c r="C223" s="5"/>
      <c r="D223" s="5"/>
      <c r="E223" s="425"/>
      <c r="F223" s="371"/>
    </row>
    <row r="224" spans="2:6" ht="12.75">
      <c r="B224" s="5"/>
      <c r="C224" s="5"/>
      <c r="D224" s="5"/>
      <c r="E224" s="425"/>
      <c r="F224" s="371"/>
    </row>
    <row r="225" spans="2:6" ht="12.75">
      <c r="B225" s="5"/>
      <c r="C225" s="5"/>
      <c r="D225" s="5"/>
      <c r="E225" s="425"/>
      <c r="F225" s="371"/>
    </row>
    <row r="226" spans="2:6" ht="12.75">
      <c r="B226" s="5"/>
      <c r="C226" s="5"/>
      <c r="D226" s="5"/>
      <c r="E226" s="425"/>
      <c r="F226" s="371"/>
    </row>
    <row r="227" spans="2:6" ht="12.75">
      <c r="B227" s="5"/>
      <c r="C227" s="5"/>
      <c r="D227" s="5"/>
      <c r="E227" s="425"/>
      <c r="F227" s="371"/>
    </row>
    <row r="228" spans="2:6" ht="12.75">
      <c r="B228" s="5"/>
      <c r="C228" s="5"/>
      <c r="D228" s="5"/>
      <c r="E228" s="425"/>
      <c r="F228" s="371"/>
    </row>
    <row r="229" spans="2:6" ht="12.75">
      <c r="B229" s="5"/>
      <c r="C229" s="5"/>
      <c r="D229" s="5"/>
      <c r="E229" s="425"/>
      <c r="F229" s="371"/>
    </row>
    <row r="230" spans="2:6" ht="12.75">
      <c r="B230" s="5"/>
      <c r="C230" s="5"/>
      <c r="D230" s="5"/>
      <c r="E230" s="425"/>
      <c r="F230" s="371"/>
    </row>
    <row r="231" spans="2:6" ht="12.75">
      <c r="B231" s="5"/>
      <c r="C231" s="5"/>
      <c r="D231" s="5"/>
      <c r="E231" s="425"/>
      <c r="F231" s="371"/>
    </row>
    <row r="232" spans="2:6" ht="12.75">
      <c r="B232" s="5"/>
      <c r="C232" s="5"/>
      <c r="D232" s="5"/>
      <c r="E232" s="425"/>
      <c r="F232" s="371"/>
    </row>
    <row r="233" spans="2:6" ht="12.75">
      <c r="B233" s="5"/>
      <c r="C233" s="5"/>
      <c r="D233" s="5"/>
      <c r="E233" s="425"/>
      <c r="F233" s="371"/>
    </row>
    <row r="234" spans="2:6" ht="12.75">
      <c r="B234" s="5"/>
      <c r="C234" s="5"/>
      <c r="D234" s="5"/>
      <c r="E234" s="425"/>
      <c r="F234" s="371"/>
    </row>
    <row r="235" spans="2:6" ht="12.75">
      <c r="B235" s="5"/>
      <c r="C235" s="5"/>
      <c r="D235" s="5"/>
      <c r="E235" s="425"/>
      <c r="F235" s="371"/>
    </row>
    <row r="236" spans="2:6" ht="12.75">
      <c r="B236" s="5"/>
      <c r="C236" s="5"/>
      <c r="D236" s="5"/>
      <c r="E236" s="425"/>
      <c r="F236" s="371"/>
    </row>
    <row r="237" spans="2:6" ht="12.75">
      <c r="B237" s="5"/>
      <c r="C237" s="5"/>
      <c r="D237" s="5"/>
      <c r="E237" s="425"/>
      <c r="F237" s="371"/>
    </row>
    <row r="238" spans="2:6" ht="12.75">
      <c r="B238" s="5"/>
      <c r="C238" s="5"/>
      <c r="D238" s="5"/>
      <c r="E238" s="425"/>
      <c r="F238" s="371"/>
    </row>
    <row r="239" spans="2:6" ht="12.75">
      <c r="B239" s="5"/>
      <c r="C239" s="5"/>
      <c r="D239" s="5"/>
      <c r="E239" s="425"/>
      <c r="F239" s="371"/>
    </row>
    <row r="240" spans="2:6" ht="12.75">
      <c r="B240" s="5"/>
      <c r="C240" s="5"/>
      <c r="D240" s="5"/>
      <c r="E240" s="425"/>
      <c r="F240" s="371"/>
    </row>
    <row r="241" spans="2:6" ht="12.75">
      <c r="B241" s="5"/>
      <c r="C241" s="5"/>
      <c r="D241" s="5"/>
      <c r="E241" s="425"/>
      <c r="F241" s="371"/>
    </row>
    <row r="242" spans="2:6" ht="12.75">
      <c r="B242" s="5"/>
      <c r="C242" s="5"/>
      <c r="D242" s="5"/>
      <c r="E242" s="425"/>
      <c r="F242" s="371"/>
    </row>
    <row r="243" spans="2:6" ht="12.75">
      <c r="B243" s="5"/>
      <c r="C243" s="5"/>
      <c r="D243" s="5"/>
      <c r="E243" s="425"/>
      <c r="F243" s="371"/>
    </row>
    <row r="244" spans="2:6" ht="12.75">
      <c r="B244" s="5"/>
      <c r="C244" s="5"/>
      <c r="D244" s="5"/>
      <c r="E244" s="425"/>
      <c r="F244" s="371"/>
    </row>
    <row r="245" spans="2:6" ht="12.75">
      <c r="B245" s="5"/>
      <c r="C245" s="5"/>
      <c r="D245" s="5"/>
      <c r="E245" s="425"/>
      <c r="F245" s="371"/>
    </row>
    <row r="246" spans="2:6" ht="12.75">
      <c r="B246" s="5"/>
      <c r="C246" s="5"/>
      <c r="D246" s="5"/>
      <c r="E246" s="425"/>
      <c r="F246" s="371"/>
    </row>
    <row r="247" spans="2:6" ht="12.75">
      <c r="B247" s="5"/>
      <c r="C247" s="5"/>
      <c r="D247" s="5"/>
      <c r="E247" s="425"/>
      <c r="F247" s="371"/>
    </row>
    <row r="248" spans="2:6" ht="12.75">
      <c r="B248" s="5"/>
      <c r="C248" s="5"/>
      <c r="D248" s="5"/>
      <c r="E248" s="425"/>
      <c r="F248" s="371"/>
    </row>
    <row r="249" spans="2:6" ht="12.75">
      <c r="B249" s="5"/>
      <c r="C249" s="5"/>
      <c r="D249" s="5"/>
      <c r="E249" s="425"/>
      <c r="F249" s="371"/>
    </row>
    <row r="250" spans="2:6" ht="12.75">
      <c r="B250" s="5"/>
      <c r="C250" s="5"/>
      <c r="D250" s="5"/>
      <c r="E250" s="425"/>
      <c r="F250" s="371"/>
    </row>
    <row r="251" spans="2:6" ht="12.75">
      <c r="B251" s="5"/>
      <c r="C251" s="5"/>
      <c r="D251" s="5"/>
      <c r="E251" s="425"/>
      <c r="F251" s="371"/>
    </row>
    <row r="252" spans="2:6" ht="12.75">
      <c r="B252" s="5"/>
      <c r="C252" s="5"/>
      <c r="D252" s="5"/>
      <c r="E252" s="425"/>
      <c r="F252" s="371"/>
    </row>
    <row r="253" spans="2:6" ht="12.75">
      <c r="B253" s="5"/>
      <c r="C253" s="5"/>
      <c r="D253" s="5"/>
      <c r="E253" s="425"/>
      <c r="F253" s="371"/>
    </row>
    <row r="254" spans="2:6" ht="12.75">
      <c r="B254" s="5"/>
      <c r="C254" s="5"/>
      <c r="D254" s="5"/>
      <c r="E254" s="425"/>
      <c r="F254" s="371"/>
    </row>
    <row r="255" spans="2:6" ht="12.75">
      <c r="B255" s="5"/>
      <c r="C255" s="5"/>
      <c r="D255" s="5"/>
      <c r="E255" s="425"/>
      <c r="F255" s="371"/>
    </row>
    <row r="256" spans="2:6" ht="12.75">
      <c r="B256" s="5"/>
      <c r="C256" s="5"/>
      <c r="D256" s="5"/>
      <c r="E256" s="425"/>
      <c r="F256" s="371"/>
    </row>
    <row r="257" spans="2:6" ht="12.75">
      <c r="B257" s="5"/>
      <c r="C257" s="5"/>
      <c r="D257" s="5"/>
      <c r="E257" s="425"/>
      <c r="F257" s="371"/>
    </row>
    <row r="258" spans="2:6" ht="12.75">
      <c r="B258" s="5"/>
      <c r="C258" s="5"/>
      <c r="D258" s="5"/>
      <c r="E258" s="425"/>
      <c r="F258" s="371"/>
    </row>
    <row r="259" spans="2:6" ht="12.75">
      <c r="B259" s="5"/>
      <c r="C259" s="5"/>
      <c r="D259" s="5"/>
      <c r="E259" s="425"/>
      <c r="F259" s="371"/>
    </row>
    <row r="260" spans="2:6" ht="12.75">
      <c r="B260" s="5"/>
      <c r="C260" s="5"/>
      <c r="D260" s="5"/>
      <c r="E260" s="425"/>
      <c r="F260" s="371"/>
    </row>
    <row r="261" spans="2:6" ht="12.75">
      <c r="B261" s="5"/>
      <c r="C261" s="5"/>
      <c r="D261" s="5"/>
      <c r="E261" s="425"/>
      <c r="F261" s="371"/>
    </row>
    <row r="262" spans="2:6" ht="12.75">
      <c r="B262" s="5"/>
      <c r="C262" s="5"/>
      <c r="D262" s="5"/>
      <c r="E262" s="425"/>
      <c r="F262" s="371"/>
    </row>
    <row r="263" spans="2:6" ht="12.75">
      <c r="B263" s="5"/>
      <c r="C263" s="5"/>
      <c r="D263" s="5"/>
      <c r="E263" s="425"/>
      <c r="F263" s="371"/>
    </row>
    <row r="264" spans="2:6" ht="12.75">
      <c r="B264" s="5"/>
      <c r="C264" s="5"/>
      <c r="D264" s="5"/>
      <c r="E264" s="425"/>
      <c r="F264" s="371"/>
    </row>
    <row r="265" spans="2:6" ht="12.75">
      <c r="B265" s="5"/>
      <c r="C265" s="5"/>
      <c r="D265" s="5"/>
      <c r="E265" s="425"/>
      <c r="F265" s="371"/>
    </row>
    <row r="266" spans="2:6" ht="12.75">
      <c r="B266" s="5"/>
      <c r="C266" s="5"/>
      <c r="D266" s="5"/>
      <c r="E266" s="425"/>
      <c r="F266" s="371"/>
    </row>
    <row r="267" spans="2:6" ht="12.75">
      <c r="B267" s="5"/>
      <c r="C267" s="5"/>
      <c r="D267" s="5"/>
      <c r="E267" s="425"/>
      <c r="F267" s="371"/>
    </row>
    <row r="268" spans="2:6" ht="12.75">
      <c r="B268" s="5"/>
      <c r="C268" s="5"/>
      <c r="D268" s="5"/>
      <c r="E268" s="425"/>
      <c r="F268" s="371"/>
    </row>
    <row r="269" spans="2:6" ht="12.75">
      <c r="B269" s="5"/>
      <c r="C269" s="5"/>
      <c r="D269" s="5"/>
      <c r="E269" s="425"/>
      <c r="F269" s="371"/>
    </row>
    <row r="270" spans="2:6" ht="12.75">
      <c r="B270" s="5"/>
      <c r="C270" s="5"/>
      <c r="D270" s="5"/>
      <c r="E270" s="425"/>
      <c r="F270" s="371"/>
    </row>
    <row r="271" spans="2:6" ht="12.75">
      <c r="B271" s="5"/>
      <c r="C271" s="5"/>
      <c r="D271" s="5"/>
      <c r="E271" s="425"/>
      <c r="F271" s="371"/>
    </row>
    <row r="272" spans="2:6" ht="12.75">
      <c r="B272" s="5"/>
      <c r="C272" s="5"/>
      <c r="D272" s="5"/>
      <c r="E272" s="425"/>
      <c r="F272" s="371"/>
    </row>
    <row r="273" spans="2:6" ht="12.75">
      <c r="B273" s="5"/>
      <c r="C273" s="5"/>
      <c r="D273" s="5"/>
      <c r="E273" s="425"/>
      <c r="F273" s="371"/>
    </row>
    <row r="274" spans="2:6" ht="12.75">
      <c r="B274" s="5"/>
      <c r="C274" s="5"/>
      <c r="D274" s="5"/>
      <c r="E274" s="425"/>
      <c r="F274" s="371"/>
    </row>
    <row r="275" spans="2:6" ht="12.75">
      <c r="B275" s="5"/>
      <c r="C275" s="5"/>
      <c r="D275" s="5"/>
      <c r="E275" s="425"/>
      <c r="F275" s="371"/>
    </row>
    <row r="276" spans="2:6" ht="12.75">
      <c r="B276" s="5"/>
      <c r="C276" s="5"/>
      <c r="D276" s="5"/>
      <c r="E276" s="425"/>
      <c r="F276" s="371"/>
    </row>
    <row r="277" spans="2:6" ht="12.75">
      <c r="B277" s="5"/>
      <c r="C277" s="5"/>
      <c r="D277" s="5"/>
      <c r="E277" s="425"/>
      <c r="F277" s="371"/>
    </row>
    <row r="278" spans="2:6" ht="12.75">
      <c r="B278" s="5"/>
      <c r="C278" s="5"/>
      <c r="D278" s="5"/>
      <c r="E278" s="425"/>
      <c r="F278" s="371"/>
    </row>
    <row r="279" spans="2:6" ht="12.75">
      <c r="B279" s="5"/>
      <c r="C279" s="5"/>
      <c r="D279" s="5"/>
      <c r="E279" s="425"/>
      <c r="F279" s="371"/>
    </row>
    <row r="280" spans="2:6" ht="12.75">
      <c r="B280" s="5"/>
      <c r="C280" s="5"/>
      <c r="D280" s="5"/>
      <c r="E280" s="425"/>
      <c r="F280" s="371"/>
    </row>
    <row r="281" spans="2:6" ht="12.75">
      <c r="B281" s="5"/>
      <c r="C281" s="5"/>
      <c r="D281" s="5"/>
      <c r="E281" s="425"/>
      <c r="F281" s="371"/>
    </row>
    <row r="282" spans="2:6" ht="12.75">
      <c r="B282" s="5"/>
      <c r="C282" s="5"/>
      <c r="D282" s="5"/>
      <c r="E282" s="425"/>
      <c r="F282" s="371"/>
    </row>
    <row r="283" spans="2:6" ht="12.75">
      <c r="B283" s="5"/>
      <c r="C283" s="5"/>
      <c r="D283" s="5"/>
      <c r="E283" s="425"/>
      <c r="F283" s="371"/>
    </row>
    <row r="284" spans="2:6" ht="12.75">
      <c r="B284" s="5"/>
      <c r="C284" s="5"/>
      <c r="D284" s="5"/>
      <c r="E284" s="425"/>
      <c r="F284" s="371"/>
    </row>
    <row r="285" spans="2:6" ht="12.75">
      <c r="B285" s="5"/>
      <c r="C285" s="5"/>
      <c r="D285" s="5"/>
      <c r="E285" s="425"/>
      <c r="F285" s="371"/>
    </row>
    <row r="286" spans="2:6" ht="12.75">
      <c r="B286" s="5"/>
      <c r="C286" s="5"/>
      <c r="D286" s="5"/>
      <c r="E286" s="425"/>
      <c r="F286" s="371"/>
    </row>
    <row r="287" spans="2:6" ht="12.75">
      <c r="B287" s="5"/>
      <c r="C287" s="5"/>
      <c r="D287" s="5"/>
      <c r="E287" s="425"/>
      <c r="F287" s="371"/>
    </row>
    <row r="288" spans="2:6" ht="12.75">
      <c r="B288" s="5"/>
      <c r="C288" s="5"/>
      <c r="D288" s="5"/>
      <c r="E288" s="425"/>
      <c r="F288" s="371"/>
    </row>
    <row r="289" spans="2:6" ht="12.75">
      <c r="B289" s="5"/>
      <c r="C289" s="5"/>
      <c r="D289" s="5"/>
      <c r="E289" s="425"/>
      <c r="F289" s="371"/>
    </row>
    <row r="290" spans="2:6" ht="12.75">
      <c r="B290" s="5"/>
      <c r="C290" s="5"/>
      <c r="D290" s="5"/>
      <c r="E290" s="425"/>
      <c r="F290" s="371"/>
    </row>
    <row r="291" spans="2:6" ht="12.75">
      <c r="B291" s="5"/>
      <c r="C291" s="5"/>
      <c r="D291" s="5"/>
      <c r="E291" s="425"/>
      <c r="F291" s="371"/>
    </row>
    <row r="292" spans="2:6" ht="12.75">
      <c r="B292" s="5"/>
      <c r="C292" s="5"/>
      <c r="D292" s="5"/>
      <c r="E292" s="425"/>
      <c r="F292" s="371"/>
    </row>
    <row r="293" spans="2:6" ht="12.75">
      <c r="B293" s="5"/>
      <c r="C293" s="5"/>
      <c r="D293" s="5"/>
      <c r="E293" s="425"/>
      <c r="F293" s="371"/>
    </row>
    <row r="294" spans="2:6" ht="12.75">
      <c r="B294" s="5"/>
      <c r="C294" s="5"/>
      <c r="D294" s="5"/>
      <c r="E294" s="425"/>
      <c r="F294" s="371"/>
    </row>
    <row r="295" spans="2:6" ht="12.75">
      <c r="B295" s="5"/>
      <c r="C295" s="5"/>
      <c r="D295" s="5"/>
      <c r="E295" s="425"/>
      <c r="F295" s="371"/>
    </row>
    <row r="296" spans="2:6" ht="12.75">
      <c r="B296" s="5"/>
      <c r="C296" s="5"/>
      <c r="D296" s="5"/>
      <c r="E296" s="425"/>
      <c r="F296" s="371"/>
    </row>
    <row r="297" spans="2:6" ht="12.75">
      <c r="B297" s="5"/>
      <c r="C297" s="5"/>
      <c r="D297" s="5"/>
      <c r="E297" s="425"/>
      <c r="F297" s="371"/>
    </row>
    <row r="298" spans="2:6" ht="12.75">
      <c r="B298" s="5"/>
      <c r="C298" s="5"/>
      <c r="D298" s="5"/>
      <c r="E298" s="425"/>
      <c r="F298" s="371"/>
    </row>
    <row r="299" spans="2:6" ht="12.75">
      <c r="B299" s="5"/>
      <c r="C299" s="5"/>
      <c r="D299" s="5"/>
      <c r="E299" s="425"/>
      <c r="F299" s="371"/>
    </row>
    <row r="300" spans="2:6" ht="12.75">
      <c r="B300" s="5"/>
      <c r="C300" s="5"/>
      <c r="D300" s="5"/>
      <c r="E300" s="425"/>
      <c r="F300" s="371"/>
    </row>
    <row r="301" spans="2:6" ht="12.75">
      <c r="B301" s="5"/>
      <c r="C301" s="5"/>
      <c r="D301" s="5"/>
      <c r="E301" s="425"/>
      <c r="F301" s="371"/>
    </row>
    <row r="302" spans="2:6" ht="12.75">
      <c r="B302" s="5"/>
      <c r="C302" s="5"/>
      <c r="D302" s="5"/>
      <c r="E302" s="425"/>
      <c r="F302" s="371"/>
    </row>
    <row r="303" spans="2:6" ht="12.75">
      <c r="B303" s="5"/>
      <c r="C303" s="5"/>
      <c r="D303" s="5"/>
      <c r="E303" s="425"/>
      <c r="F303" s="371"/>
    </row>
    <row r="304" spans="2:6" ht="12.75">
      <c r="B304" s="5"/>
      <c r="C304" s="5"/>
      <c r="D304" s="5"/>
      <c r="E304" s="425"/>
      <c r="F304" s="371"/>
    </row>
    <row r="305" spans="2:6" ht="12.75">
      <c r="B305" s="5"/>
      <c r="C305" s="5"/>
      <c r="D305" s="5"/>
      <c r="E305" s="425"/>
      <c r="F305" s="371"/>
    </row>
    <row r="306" spans="2:6" ht="12.75">
      <c r="B306" s="5"/>
      <c r="C306" s="5"/>
      <c r="D306" s="5"/>
      <c r="E306" s="425"/>
      <c r="F306" s="371"/>
    </row>
    <row r="307" spans="2:6" ht="12.75">
      <c r="B307" s="5"/>
      <c r="C307" s="5"/>
      <c r="D307" s="5"/>
      <c r="E307" s="425"/>
      <c r="F307" s="371"/>
    </row>
    <row r="308" spans="2:6" ht="12.75">
      <c r="B308" s="5"/>
      <c r="C308" s="5"/>
      <c r="D308" s="5"/>
      <c r="E308" s="425"/>
      <c r="F308" s="371"/>
    </row>
    <row r="309" spans="2:6" ht="12.75">
      <c r="B309" s="5"/>
      <c r="C309" s="5"/>
      <c r="D309" s="5"/>
      <c r="E309" s="425"/>
      <c r="F309" s="371"/>
    </row>
    <row r="310" spans="2:6" ht="12.75">
      <c r="B310" s="5"/>
      <c r="C310" s="5"/>
      <c r="D310" s="5"/>
      <c r="E310" s="425"/>
      <c r="F310" s="371"/>
    </row>
    <row r="311" spans="2:6" ht="12.75">
      <c r="B311" s="5"/>
      <c r="C311" s="5"/>
      <c r="D311" s="5"/>
      <c r="E311" s="425"/>
      <c r="F311" s="371"/>
    </row>
    <row r="312" spans="2:6" ht="12.75">
      <c r="B312" s="5"/>
      <c r="C312" s="5"/>
      <c r="D312" s="5"/>
      <c r="E312" s="425"/>
      <c r="F312" s="371"/>
    </row>
    <row r="313" spans="2:6" ht="12.75">
      <c r="B313" s="5"/>
      <c r="C313" s="5"/>
      <c r="D313" s="5"/>
      <c r="E313" s="425"/>
      <c r="F313" s="371"/>
    </row>
    <row r="314" spans="2:6" ht="12.75">
      <c r="B314" s="5"/>
      <c r="C314" s="5"/>
      <c r="D314" s="5"/>
      <c r="E314" s="425"/>
      <c r="F314" s="371"/>
    </row>
    <row r="315" spans="2:6" ht="12.75">
      <c r="B315" s="5"/>
      <c r="C315" s="5"/>
      <c r="D315" s="5"/>
      <c r="E315" s="425"/>
      <c r="F315" s="371"/>
    </row>
    <row r="316" spans="2:6" ht="12.75">
      <c r="B316" s="5"/>
      <c r="C316" s="5"/>
      <c r="D316" s="5"/>
      <c r="E316" s="425"/>
      <c r="F316" s="371"/>
    </row>
    <row r="317" spans="2:6" ht="12.75">
      <c r="B317" s="5"/>
      <c r="C317" s="5"/>
      <c r="D317" s="5"/>
      <c r="E317" s="425"/>
      <c r="F317" s="371"/>
    </row>
    <row r="318" spans="2:6" ht="12.75">
      <c r="B318" s="5"/>
      <c r="C318" s="5"/>
      <c r="D318" s="5"/>
      <c r="E318" s="425"/>
      <c r="F318" s="371"/>
    </row>
    <row r="319" spans="2:6" ht="12.75">
      <c r="B319" s="5"/>
      <c r="C319" s="5"/>
      <c r="D319" s="5"/>
      <c r="E319" s="425"/>
      <c r="F319" s="371"/>
    </row>
    <row r="320" spans="2:6" ht="12.75">
      <c r="B320" s="5"/>
      <c r="C320" s="5"/>
      <c r="D320" s="5"/>
      <c r="E320" s="425"/>
      <c r="F320" s="371"/>
    </row>
    <row r="321" spans="2:6" ht="12.75">
      <c r="B321" s="5"/>
      <c r="C321" s="5"/>
      <c r="D321" s="5"/>
      <c r="E321" s="425"/>
      <c r="F321" s="371"/>
    </row>
    <row r="322" spans="2:6" ht="12.75">
      <c r="B322" s="5"/>
      <c r="C322" s="5"/>
      <c r="D322" s="5"/>
      <c r="E322" s="425"/>
      <c r="F322" s="371"/>
    </row>
    <row r="323" spans="2:6" ht="12.75">
      <c r="B323" s="5"/>
      <c r="C323" s="5"/>
      <c r="D323" s="5"/>
      <c r="E323" s="425"/>
      <c r="F323" s="371"/>
    </row>
    <row r="324" spans="2:6" ht="12.75">
      <c r="B324" s="5"/>
      <c r="C324" s="5"/>
      <c r="D324" s="5"/>
      <c r="E324" s="425"/>
      <c r="F324" s="371"/>
    </row>
    <row r="325" spans="2:6" ht="12.75">
      <c r="B325" s="5"/>
      <c r="C325" s="5"/>
      <c r="D325" s="5"/>
      <c r="E325" s="425"/>
      <c r="F325" s="371"/>
    </row>
    <row r="326" spans="2:6" ht="12.75">
      <c r="B326" s="5"/>
      <c r="C326" s="5"/>
      <c r="D326" s="5"/>
      <c r="E326" s="425"/>
      <c r="F326" s="371"/>
    </row>
    <row r="327" spans="2:6" ht="12.75">
      <c r="B327" s="5"/>
      <c r="C327" s="5"/>
      <c r="D327" s="5"/>
      <c r="E327" s="425"/>
      <c r="F327" s="371"/>
    </row>
    <row r="328" spans="2:6" ht="12.75">
      <c r="B328" s="5"/>
      <c r="C328" s="5"/>
      <c r="D328" s="5"/>
      <c r="E328" s="425"/>
      <c r="F328" s="371"/>
    </row>
    <row r="329" spans="2:6" ht="12.75">
      <c r="B329" s="5"/>
      <c r="C329" s="5"/>
      <c r="D329" s="5"/>
      <c r="E329" s="425"/>
      <c r="F329" s="371"/>
    </row>
    <row r="330" spans="2:6" ht="12.75">
      <c r="B330" s="5"/>
      <c r="C330" s="5"/>
      <c r="D330" s="5"/>
      <c r="E330" s="425"/>
      <c r="F330" s="371"/>
    </row>
    <row r="331" spans="2:6" ht="12.75">
      <c r="B331" s="5"/>
      <c r="C331" s="5"/>
      <c r="D331" s="5"/>
      <c r="E331" s="425"/>
      <c r="F331" s="371"/>
    </row>
    <row r="332" spans="2:6" ht="12.75">
      <c r="B332" s="5"/>
      <c r="C332" s="5"/>
      <c r="D332" s="5"/>
      <c r="E332" s="425"/>
      <c r="F332" s="371"/>
    </row>
    <row r="333" spans="2:4" ht="12.75">
      <c r="B333" s="59"/>
      <c r="C333" s="59"/>
      <c r="D333" s="59"/>
    </row>
    <row r="334" spans="2:4" ht="12.75">
      <c r="B334" s="59"/>
      <c r="C334" s="59"/>
      <c r="D334" s="59"/>
    </row>
    <row r="335" spans="2:4" ht="12.75">
      <c r="B335" s="59"/>
      <c r="C335" s="59"/>
      <c r="D335" s="59"/>
    </row>
    <row r="336" spans="2:4" ht="12.75">
      <c r="B336" s="59"/>
      <c r="C336" s="59"/>
      <c r="D336" s="59"/>
    </row>
    <row r="337" spans="2:4" ht="12.75">
      <c r="B337" s="59"/>
      <c r="C337" s="59"/>
      <c r="D337" s="59"/>
    </row>
    <row r="338" spans="2:4" ht="12.75">
      <c r="B338" s="59"/>
      <c r="C338" s="59"/>
      <c r="D338" s="59"/>
    </row>
    <row r="339" spans="2:4" ht="12.75">
      <c r="B339" s="59"/>
      <c r="C339" s="59"/>
      <c r="D339" s="59"/>
    </row>
    <row r="340" spans="2:4" ht="12.75">
      <c r="B340" s="59"/>
      <c r="C340" s="59"/>
      <c r="D340" s="59"/>
    </row>
    <row r="341" spans="2:4" ht="12.75">
      <c r="B341" s="59"/>
      <c r="C341" s="59"/>
      <c r="D341" s="59"/>
    </row>
    <row r="342" spans="2:4" ht="12.75">
      <c r="B342" s="59"/>
      <c r="C342" s="59"/>
      <c r="D342" s="59"/>
    </row>
    <row r="343" spans="2:4" ht="12.75">
      <c r="B343" s="59"/>
      <c r="C343" s="59"/>
      <c r="D343" s="59"/>
    </row>
    <row r="344" spans="2:4" ht="12.75">
      <c r="B344" s="59"/>
      <c r="C344" s="59"/>
      <c r="D344" s="59"/>
    </row>
    <row r="345" spans="2:4" ht="12.75">
      <c r="B345" s="59"/>
      <c r="C345" s="59"/>
      <c r="D345" s="59"/>
    </row>
    <row r="346" spans="2:4" ht="12.75">
      <c r="B346" s="59"/>
      <c r="C346" s="59"/>
      <c r="D346" s="59"/>
    </row>
    <row r="347" spans="2:4" ht="12.75">
      <c r="B347" s="59"/>
      <c r="C347" s="59"/>
      <c r="D347" s="59"/>
    </row>
    <row r="348" spans="2:4" ht="12.75">
      <c r="B348" s="59"/>
      <c r="C348" s="59"/>
      <c r="D348" s="59"/>
    </row>
    <row r="349" spans="2:4" ht="12.75">
      <c r="B349" s="59"/>
      <c r="C349" s="59"/>
      <c r="D349" s="59"/>
    </row>
    <row r="350" spans="2:4" ht="12.75">
      <c r="B350" s="59"/>
      <c r="C350" s="59"/>
      <c r="D350" s="59"/>
    </row>
    <row r="351" spans="2:4" ht="12.75">
      <c r="B351" s="59"/>
      <c r="C351" s="59"/>
      <c r="D351" s="59"/>
    </row>
    <row r="352" spans="2:4" ht="12.75">
      <c r="B352" s="59"/>
      <c r="C352" s="59"/>
      <c r="D352" s="59"/>
    </row>
    <row r="353" spans="2:4" ht="12.75">
      <c r="B353" s="59"/>
      <c r="C353" s="59"/>
      <c r="D353" s="59"/>
    </row>
    <row r="354" spans="2:4" ht="12.75">
      <c r="B354" s="59"/>
      <c r="C354" s="59"/>
      <c r="D354" s="59"/>
    </row>
    <row r="355" spans="2:4" ht="12.75">
      <c r="B355" s="59"/>
      <c r="C355" s="59"/>
      <c r="D355" s="59"/>
    </row>
    <row r="356" spans="2:4" ht="12.75">
      <c r="B356" s="59"/>
      <c r="C356" s="59"/>
      <c r="D356" s="59"/>
    </row>
    <row r="357" spans="2:4" ht="12.75">
      <c r="B357" s="59"/>
      <c r="C357" s="59"/>
      <c r="D357" s="59"/>
    </row>
    <row r="358" spans="2:4" ht="12.75">
      <c r="B358" s="59"/>
      <c r="C358" s="59"/>
      <c r="D358" s="59"/>
    </row>
    <row r="359" spans="2:4" ht="12.75">
      <c r="B359" s="59"/>
      <c r="C359" s="59"/>
      <c r="D359" s="59"/>
    </row>
    <row r="360" spans="2:4" ht="12.75">
      <c r="B360" s="59"/>
      <c r="C360" s="59"/>
      <c r="D360" s="59"/>
    </row>
    <row r="361" spans="2:4" ht="12.75">
      <c r="B361" s="59"/>
      <c r="C361" s="59"/>
      <c r="D361" s="59"/>
    </row>
    <row r="362" spans="2:4" ht="12.75">
      <c r="B362" s="59"/>
      <c r="C362" s="59"/>
      <c r="D362" s="59"/>
    </row>
    <row r="363" spans="2:4" ht="12.75">
      <c r="B363" s="59"/>
      <c r="C363" s="59"/>
      <c r="D363" s="59"/>
    </row>
  </sheetData>
  <sheetProtection/>
  <mergeCells count="1">
    <mergeCell ref="B56:D56"/>
  </mergeCells>
  <dataValidations count="1">
    <dataValidation type="custom" allowBlank="1" showErrorMessage="1" errorTitle="Ära muuda!" error="Palun ära muuda olemasolevaid valemeid. Täita tuleb tühjasid alaridasid, mis liidetakse õigesti automaatselt." sqref="E57:F57 E63:F63 E66:F66 E70:F70 E89:F89 E95:F95 E106:F106 E113:F113 E139:F139 E153:F153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Layout" zoomScaleNormal="120" workbookViewId="0" topLeftCell="A148">
      <selection activeCell="I160" sqref="I160"/>
    </sheetView>
  </sheetViews>
  <sheetFormatPr defaultColWidth="9.140625" defaultRowHeight="12.75"/>
  <cols>
    <col min="1" max="1" width="6.140625" style="485" customWidth="1"/>
    <col min="2" max="2" width="3.57421875" style="59" customWidth="1"/>
    <col min="3" max="3" width="27.28125" style="59" customWidth="1"/>
    <col min="4" max="4" width="6.57421875" style="564" customWidth="1"/>
    <col min="5" max="5" width="9.00390625" style="605" hidden="1" customWidth="1"/>
    <col min="6" max="6" width="8.8515625" style="610" hidden="1" customWidth="1"/>
    <col min="7" max="8" width="10.140625" style="601" customWidth="1"/>
    <col min="9" max="9" width="22.8515625" style="601" customWidth="1"/>
    <col min="10" max="16384" width="9.140625" style="7" customWidth="1"/>
  </cols>
  <sheetData>
    <row r="1" spans="1:9" s="59" customFormat="1" ht="48" thickBot="1">
      <c r="A1" s="485"/>
      <c r="B1" s="470" t="s">
        <v>646</v>
      </c>
      <c r="C1" s="484"/>
      <c r="D1" s="563"/>
      <c r="E1" s="603"/>
      <c r="F1" s="607"/>
      <c r="G1" s="602"/>
      <c r="H1" s="602"/>
      <c r="I1" s="657" t="s">
        <v>713</v>
      </c>
    </row>
    <row r="2" spans="1:9" s="602" customFormat="1" ht="44.25" customHeight="1" thickBot="1">
      <c r="A2" s="598" t="s">
        <v>304</v>
      </c>
      <c r="B2" s="599" t="s">
        <v>162</v>
      </c>
      <c r="C2" s="642"/>
      <c r="D2" s="522"/>
      <c r="E2" s="604" t="s">
        <v>699</v>
      </c>
      <c r="F2" s="609" t="s">
        <v>700</v>
      </c>
      <c r="G2" s="648">
        <v>42338</v>
      </c>
      <c r="H2" s="648">
        <v>42387</v>
      </c>
      <c r="I2" s="602" t="s">
        <v>708</v>
      </c>
    </row>
    <row r="3" spans="1:9" s="59" customFormat="1" ht="15" customHeight="1" thickBot="1">
      <c r="A3" s="488"/>
      <c r="B3" s="456" t="s">
        <v>160</v>
      </c>
      <c r="C3" s="457"/>
      <c r="D3" s="523"/>
      <c r="E3" s="603" t="e">
        <f>#REF!/D3</f>
        <v>#REF!</v>
      </c>
      <c r="F3" s="608" t="e">
        <f>#REF!/8*12</f>
        <v>#REF!</v>
      </c>
      <c r="G3" s="614">
        <f>G4+G7+G18+G34</f>
        <v>3379550</v>
      </c>
      <c r="H3" s="614">
        <f>H4+H7+H18+H34</f>
        <v>3423140</v>
      </c>
      <c r="I3" s="602"/>
    </row>
    <row r="4" spans="1:9" s="59" customFormat="1" ht="13.5" thickBot="1">
      <c r="A4" s="488">
        <v>30</v>
      </c>
      <c r="B4" s="472" t="s">
        <v>159</v>
      </c>
      <c r="C4" s="473"/>
      <c r="D4" s="524"/>
      <c r="E4" s="603" t="e">
        <f>#REF!/D4</f>
        <v>#REF!</v>
      </c>
      <c r="F4" s="608" t="e">
        <f>#REF!/8*12</f>
        <v>#REF!</v>
      </c>
      <c r="G4" s="615">
        <f>SUM(G5:G6)</f>
        <v>1915000</v>
      </c>
      <c r="H4" s="615">
        <f>SUM(H5:H6)</f>
        <v>1915000</v>
      </c>
      <c r="I4" s="602"/>
    </row>
    <row r="5" spans="1:8" ht="12.75">
      <c r="A5" s="489">
        <v>3000</v>
      </c>
      <c r="B5" s="64"/>
      <c r="C5" s="37" t="s">
        <v>158</v>
      </c>
      <c r="D5" s="501"/>
      <c r="E5" s="603" t="e">
        <f>#REF!/D5</f>
        <v>#REF!</v>
      </c>
      <c r="F5" s="608" t="e">
        <f>#REF!/8*12</f>
        <v>#REF!</v>
      </c>
      <c r="G5" s="620">
        <v>1785000</v>
      </c>
      <c r="H5" s="620">
        <v>1785000</v>
      </c>
    </row>
    <row r="6" spans="1:8" ht="13.5" thickBot="1">
      <c r="A6" s="490">
        <v>3030</v>
      </c>
      <c r="B6" s="65"/>
      <c r="C6" s="37" t="s">
        <v>157</v>
      </c>
      <c r="D6" s="501"/>
      <c r="E6" s="603" t="e">
        <f>#REF!/D6</f>
        <v>#REF!</v>
      </c>
      <c r="F6" s="608" t="e">
        <f>#REF!/8*12</f>
        <v>#REF!</v>
      </c>
      <c r="G6" s="621">
        <v>130000</v>
      </c>
      <c r="H6" s="621">
        <v>130000</v>
      </c>
    </row>
    <row r="7" spans="1:9" s="59" customFormat="1" ht="12.75">
      <c r="A7" s="493">
        <v>32</v>
      </c>
      <c r="B7" s="518" t="s">
        <v>152</v>
      </c>
      <c r="C7" s="519"/>
      <c r="D7" s="523"/>
      <c r="E7" s="603" t="e">
        <f>#REF!/D7</f>
        <v>#REF!</v>
      </c>
      <c r="F7" s="608" t="e">
        <f>#REF!/8*12</f>
        <v>#REF!</v>
      </c>
      <c r="G7" s="622">
        <f>G8+G9+G10+G11+G12+G13+G14+G15+G16+G17</f>
        <v>317020</v>
      </c>
      <c r="H7" s="622">
        <f>H8+H9+H10+H11+H12+H13+H14+H15+H16+H17</f>
        <v>317020</v>
      </c>
      <c r="I7" s="602"/>
    </row>
    <row r="8" spans="1:9" s="59" customFormat="1" ht="12.75">
      <c r="A8" s="520">
        <v>320</v>
      </c>
      <c r="B8" s="514" t="s">
        <v>672</v>
      </c>
      <c r="C8" s="18"/>
      <c r="D8" s="525"/>
      <c r="E8" s="603" t="e">
        <f>#REF!/D8</f>
        <v>#REF!</v>
      </c>
      <c r="F8" s="608" t="e">
        <f>#REF!/8*12</f>
        <v>#REF!</v>
      </c>
      <c r="G8" s="623">
        <v>5000</v>
      </c>
      <c r="H8" s="623">
        <v>5000</v>
      </c>
      <c r="I8" s="602"/>
    </row>
    <row r="9" spans="1:9" s="59" customFormat="1" ht="12.75">
      <c r="A9" s="520">
        <v>3220</v>
      </c>
      <c r="B9" s="65" t="s">
        <v>673</v>
      </c>
      <c r="C9" s="37"/>
      <c r="D9" s="525"/>
      <c r="E9" s="603" t="e">
        <f>#REF!/D9</f>
        <v>#REF!</v>
      </c>
      <c r="F9" s="608" t="e">
        <f>#REF!/8*12</f>
        <v>#REF!</v>
      </c>
      <c r="G9" s="602">
        <v>132810</v>
      </c>
      <c r="H9" s="602">
        <v>132810</v>
      </c>
      <c r="I9" s="602"/>
    </row>
    <row r="10" spans="1:9" s="59" customFormat="1" ht="12.75">
      <c r="A10" s="520">
        <v>3221</v>
      </c>
      <c r="B10" s="65" t="s">
        <v>674</v>
      </c>
      <c r="C10" s="37"/>
      <c r="D10" s="525"/>
      <c r="E10" s="603" t="e">
        <f>#REF!/D10</f>
        <v>#REF!</v>
      </c>
      <c r="F10" s="608" t="e">
        <f>#REF!/8*12</f>
        <v>#REF!</v>
      </c>
      <c r="G10" s="602">
        <v>24160</v>
      </c>
      <c r="H10" s="602">
        <v>24160</v>
      </c>
      <c r="I10" s="602"/>
    </row>
    <row r="11" spans="1:9" s="59" customFormat="1" ht="12.75">
      <c r="A11" s="520">
        <v>3222</v>
      </c>
      <c r="B11" s="65" t="s">
        <v>675</v>
      </c>
      <c r="C11" s="37"/>
      <c r="D11" s="525"/>
      <c r="E11" s="606" t="e">
        <f>#REF!/D11</f>
        <v>#REF!</v>
      </c>
      <c r="F11" s="608" t="e">
        <f>#REF!/8*12</f>
        <v>#REF!</v>
      </c>
      <c r="G11" s="602">
        <v>2200</v>
      </c>
      <c r="H11" s="602">
        <v>2200</v>
      </c>
      <c r="I11" s="656"/>
    </row>
    <row r="12" spans="1:9" s="59" customFormat="1" ht="12.75">
      <c r="A12" s="520">
        <v>3224</v>
      </c>
      <c r="B12" s="65" t="s">
        <v>676</v>
      </c>
      <c r="C12" s="37"/>
      <c r="D12" s="525"/>
      <c r="E12" s="603" t="e">
        <f>#REF!/D12</f>
        <v>#REF!</v>
      </c>
      <c r="F12" s="608" t="e">
        <f>#REF!/8*12</f>
        <v>#REF!</v>
      </c>
      <c r="G12" s="602">
        <v>122000</v>
      </c>
      <c r="H12" s="602">
        <v>122000</v>
      </c>
      <c r="I12" s="602"/>
    </row>
    <row r="13" spans="1:9" s="59" customFormat="1" ht="12.75">
      <c r="A13" s="520">
        <v>3225</v>
      </c>
      <c r="B13" s="65" t="s">
        <v>677</v>
      </c>
      <c r="C13" s="37"/>
      <c r="D13" s="525"/>
      <c r="E13" s="603" t="e">
        <f>#REF!/D13</f>
        <v>#REF!</v>
      </c>
      <c r="F13" s="608" t="e">
        <f>#REF!/8*12</f>
        <v>#REF!</v>
      </c>
      <c r="G13" s="602">
        <v>2000</v>
      </c>
      <c r="H13" s="602">
        <v>2000</v>
      </c>
      <c r="I13" s="602"/>
    </row>
    <row r="14" spans="1:9" s="59" customFormat="1" ht="12.75">
      <c r="A14" s="520">
        <v>3229</v>
      </c>
      <c r="B14" s="65" t="s">
        <v>678</v>
      </c>
      <c r="C14" s="37"/>
      <c r="D14" s="525"/>
      <c r="E14" s="603" t="e">
        <f>#REF!/D14</f>
        <v>#REF!</v>
      </c>
      <c r="F14" s="608" t="e">
        <f>#REF!/8*12</f>
        <v>#REF!</v>
      </c>
      <c r="G14" s="602"/>
      <c r="H14" s="602"/>
      <c r="I14" s="602"/>
    </row>
    <row r="15" spans="1:9" s="59" customFormat="1" ht="12.75">
      <c r="A15" s="520">
        <v>3233</v>
      </c>
      <c r="B15" s="65" t="s">
        <v>679</v>
      </c>
      <c r="C15" s="37"/>
      <c r="D15" s="525"/>
      <c r="E15" s="603" t="e">
        <f>#REF!/D15</f>
        <v>#REF!</v>
      </c>
      <c r="F15" s="608" t="e">
        <f>#REF!/8*12</f>
        <v>#REF!</v>
      </c>
      <c r="G15" s="602">
        <v>27000</v>
      </c>
      <c r="H15" s="602">
        <v>27000</v>
      </c>
      <c r="I15" s="602"/>
    </row>
    <row r="16" spans="1:9" s="59" customFormat="1" ht="12.75">
      <c r="A16" s="520">
        <v>3237</v>
      </c>
      <c r="B16" s="65"/>
      <c r="C16" s="37" t="s">
        <v>680</v>
      </c>
      <c r="D16" s="525"/>
      <c r="E16" s="603" t="e">
        <f>#REF!/D16</f>
        <v>#REF!</v>
      </c>
      <c r="F16" s="608" t="e">
        <f>#REF!/8*12</f>
        <v>#REF!</v>
      </c>
      <c r="G16" s="602">
        <v>1850</v>
      </c>
      <c r="H16" s="602">
        <v>1850</v>
      </c>
      <c r="I16" s="602"/>
    </row>
    <row r="17" spans="1:9" s="59" customFormat="1" ht="12.75">
      <c r="A17" s="520">
        <v>3238</v>
      </c>
      <c r="B17" s="65"/>
      <c r="C17" s="37" t="s">
        <v>688</v>
      </c>
      <c r="D17" s="525"/>
      <c r="E17" s="603"/>
      <c r="F17" s="608" t="e">
        <f>#REF!/8*12</f>
        <v>#REF!</v>
      </c>
      <c r="G17" s="602"/>
      <c r="H17" s="602"/>
      <c r="I17" s="602"/>
    </row>
    <row r="18" spans="1:9" s="59" customFormat="1" ht="13.5" thickBot="1">
      <c r="A18" s="492" t="s">
        <v>175</v>
      </c>
      <c r="B18" s="475" t="s">
        <v>168</v>
      </c>
      <c r="C18" s="476"/>
      <c r="D18" s="526"/>
      <c r="E18" s="603" t="e">
        <f>#REF!/D18</f>
        <v>#REF!</v>
      </c>
      <c r="F18" s="608" t="e">
        <f>#REF!/8*12</f>
        <v>#REF!</v>
      </c>
      <c r="G18" s="624">
        <f>SUM(G19:G33)</f>
        <v>1138000</v>
      </c>
      <c r="H18" s="624">
        <f>SUM(H19:H33)</f>
        <v>1181590</v>
      </c>
      <c r="I18" s="602"/>
    </row>
    <row r="19" spans="1:9" s="59" customFormat="1" ht="13.5" thickBot="1">
      <c r="A19" s="493"/>
      <c r="B19" s="65" t="s">
        <v>681</v>
      </c>
      <c r="C19" s="37"/>
      <c r="D19" s="499"/>
      <c r="E19" s="603" t="e">
        <f>#REF!/D19</f>
        <v>#REF!</v>
      </c>
      <c r="F19" s="608" t="e">
        <f>#REF!/8*12</f>
        <v>#REF!</v>
      </c>
      <c r="G19" s="623"/>
      <c r="H19" s="612"/>
      <c r="I19" s="602"/>
    </row>
    <row r="20" spans="1:9" s="59" customFormat="1" ht="12.75">
      <c r="A20" s="493"/>
      <c r="B20" s="65" t="s">
        <v>682</v>
      </c>
      <c r="C20" s="37"/>
      <c r="D20" s="499"/>
      <c r="E20" s="603" t="e">
        <f>#REF!/D20</f>
        <v>#REF!</v>
      </c>
      <c r="F20" s="608" t="e">
        <f>#REF!/8*12</f>
        <v>#REF!</v>
      </c>
      <c r="G20" s="660"/>
      <c r="H20" s="661"/>
      <c r="I20" s="602"/>
    </row>
    <row r="21" spans="1:9" s="59" customFormat="1" ht="12.75">
      <c r="A21" s="493"/>
      <c r="B21" s="65" t="s">
        <v>696</v>
      </c>
      <c r="C21" s="37"/>
      <c r="D21" s="525"/>
      <c r="E21" s="603"/>
      <c r="F21" s="608" t="e">
        <f>#REF!/8*12</f>
        <v>#REF!</v>
      </c>
      <c r="G21" s="623"/>
      <c r="H21" s="612"/>
      <c r="I21" s="602"/>
    </row>
    <row r="22" spans="1:9" s="59" customFormat="1" ht="12.75">
      <c r="A22" s="493"/>
      <c r="B22" s="65" t="s">
        <v>690</v>
      </c>
      <c r="C22" s="37"/>
      <c r="D22" s="525"/>
      <c r="E22" s="603"/>
      <c r="F22" s="608" t="e">
        <f>#REF!/8*12</f>
        <v>#REF!</v>
      </c>
      <c r="G22" s="612"/>
      <c r="H22" s="612"/>
      <c r="I22" s="602"/>
    </row>
    <row r="23" spans="1:9" s="59" customFormat="1" ht="12.75">
      <c r="A23" s="493"/>
      <c r="B23" s="65" t="s">
        <v>691</v>
      </c>
      <c r="C23" s="37"/>
      <c r="D23" s="525"/>
      <c r="E23" s="603"/>
      <c r="F23" s="608" t="e">
        <f>#REF!/8*12</f>
        <v>#REF!</v>
      </c>
      <c r="G23" s="612"/>
      <c r="H23" s="612"/>
      <c r="I23" s="602"/>
    </row>
    <row r="24" spans="1:9" s="59" customFormat="1" ht="12.75">
      <c r="A24" s="493"/>
      <c r="B24" s="65" t="s">
        <v>697</v>
      </c>
      <c r="C24" s="37"/>
      <c r="D24" s="525"/>
      <c r="E24" s="603"/>
      <c r="F24" s="608" t="e">
        <f>#REF!/8*12</f>
        <v>#REF!</v>
      </c>
      <c r="G24" s="612"/>
      <c r="H24" s="612"/>
      <c r="I24" s="602"/>
    </row>
    <row r="25" spans="1:9" s="59" customFormat="1" ht="12.75">
      <c r="A25" s="493"/>
      <c r="B25" s="65" t="s">
        <v>698</v>
      </c>
      <c r="C25" s="37"/>
      <c r="D25" s="525"/>
      <c r="E25" s="603"/>
      <c r="F25" s="608" t="e">
        <f>#REF!/8*12</f>
        <v>#REF!</v>
      </c>
      <c r="G25" s="612"/>
      <c r="H25" s="612"/>
      <c r="I25" s="602"/>
    </row>
    <row r="26" spans="1:9" s="59" customFormat="1" ht="12.75">
      <c r="A26" s="493"/>
      <c r="B26" s="65" t="s">
        <v>714</v>
      </c>
      <c r="C26" s="37"/>
      <c r="D26" s="525"/>
      <c r="E26" s="603"/>
      <c r="F26" s="608" t="e">
        <f>#REF!/8*12</f>
        <v>#REF!</v>
      </c>
      <c r="G26" s="612"/>
      <c r="H26" s="612"/>
      <c r="I26" s="602"/>
    </row>
    <row r="27" spans="1:9" s="59" customFormat="1" ht="12.75">
      <c r="A27" s="493">
        <v>350002</v>
      </c>
      <c r="B27" s="65" t="s">
        <v>692</v>
      </c>
      <c r="C27" s="37"/>
      <c r="D27" s="525"/>
      <c r="E27" s="603"/>
      <c r="F27" s="608" t="e">
        <f>#REF!/8*12</f>
        <v>#REF!</v>
      </c>
      <c r="G27" s="612"/>
      <c r="H27" s="612"/>
      <c r="I27" s="602"/>
    </row>
    <row r="28" spans="1:9" s="59" customFormat="1" ht="12.75">
      <c r="A28" s="493">
        <v>350003</v>
      </c>
      <c r="B28" s="65" t="s">
        <v>693</v>
      </c>
      <c r="C28" s="37"/>
      <c r="D28" s="525"/>
      <c r="E28" s="603"/>
      <c r="F28" s="608" t="e">
        <f>#REF!/8*12</f>
        <v>#REF!</v>
      </c>
      <c r="G28" s="612"/>
      <c r="H28" s="612"/>
      <c r="I28" s="656"/>
    </row>
    <row r="29" spans="1:9" s="59" customFormat="1" ht="12.75">
      <c r="A29" s="493"/>
      <c r="B29" s="65"/>
      <c r="C29" s="643"/>
      <c r="D29" s="525"/>
      <c r="E29" s="603"/>
      <c r="F29" s="608"/>
      <c r="G29" s="612"/>
      <c r="H29" s="612"/>
      <c r="I29" s="602"/>
    </row>
    <row r="30" spans="1:9" s="59" customFormat="1" ht="13.5" thickBot="1">
      <c r="A30" s="493" t="s">
        <v>388</v>
      </c>
      <c r="B30" s="65" t="s">
        <v>683</v>
      </c>
      <c r="C30" s="37"/>
      <c r="D30" s="527"/>
      <c r="E30" s="603" t="e">
        <f>#REF!/D30</f>
        <v>#REF!</v>
      </c>
      <c r="F30" s="608" t="e">
        <f>#REF!/8*12</f>
        <v>#REF!</v>
      </c>
      <c r="G30" s="612"/>
      <c r="H30" s="612"/>
      <c r="I30" s="602"/>
    </row>
    <row r="31" spans="1:9" ht="12.75">
      <c r="A31" s="490" t="s">
        <v>294</v>
      </c>
      <c r="B31" s="65"/>
      <c r="C31" s="37" t="s">
        <v>287</v>
      </c>
      <c r="D31" s="499"/>
      <c r="E31" s="603" t="e">
        <f>#REF!/D31</f>
        <v>#REF!</v>
      </c>
      <c r="F31" s="608" t="e">
        <f>#REF!/8*12</f>
        <v>#REF!</v>
      </c>
      <c r="G31" s="612">
        <v>367000</v>
      </c>
      <c r="H31" s="612">
        <v>369712</v>
      </c>
      <c r="I31" s="656"/>
    </row>
    <row r="32" spans="1:9" ht="12.75">
      <c r="A32" s="490" t="s">
        <v>295</v>
      </c>
      <c r="B32" s="65"/>
      <c r="C32" s="38" t="s">
        <v>288</v>
      </c>
      <c r="D32" s="501"/>
      <c r="E32" s="603" t="e">
        <f>#REF!/D32</f>
        <v>#REF!</v>
      </c>
      <c r="F32" s="608" t="e">
        <f>#REF!/8*12</f>
        <v>#REF!</v>
      </c>
      <c r="G32" s="612">
        <v>771000</v>
      </c>
      <c r="H32" s="612">
        <v>811878</v>
      </c>
      <c r="I32" s="656"/>
    </row>
    <row r="33" spans="1:8" ht="13.5" thickBot="1">
      <c r="A33" s="490">
        <v>3528</v>
      </c>
      <c r="B33" s="65" t="s">
        <v>694</v>
      </c>
      <c r="C33" s="38"/>
      <c r="D33" s="501"/>
      <c r="E33" s="603"/>
      <c r="F33" s="608" t="e">
        <f>#REF!/8*12</f>
        <v>#REF!</v>
      </c>
      <c r="G33" s="612"/>
      <c r="H33" s="612"/>
    </row>
    <row r="34" spans="1:9" s="59" customFormat="1" ht="13.5" thickBot="1">
      <c r="A34" s="488" t="s">
        <v>176</v>
      </c>
      <c r="B34" s="474" t="s">
        <v>151</v>
      </c>
      <c r="C34" s="473"/>
      <c r="D34" s="524"/>
      <c r="E34" s="603" t="e">
        <f>#REF!/D34</f>
        <v>#REF!</v>
      </c>
      <c r="F34" s="608" t="e">
        <f>#REF!/8*12</f>
        <v>#REF!</v>
      </c>
      <c r="G34" s="625">
        <f>SUM(G35:G38)</f>
        <v>9530</v>
      </c>
      <c r="H34" s="625">
        <f>SUM(H35:H38)</f>
        <v>9530</v>
      </c>
      <c r="I34" s="602"/>
    </row>
    <row r="35" spans="1:8" ht="12.75">
      <c r="A35" s="489" t="s">
        <v>647</v>
      </c>
      <c r="B35" s="64"/>
      <c r="C35" s="471" t="s">
        <v>150</v>
      </c>
      <c r="D35" s="528"/>
      <c r="E35" s="603" t="e">
        <f>#REF!/D35</f>
        <v>#REF!</v>
      </c>
      <c r="F35" s="608" t="e">
        <f>#REF!/8*12</f>
        <v>#REF!</v>
      </c>
      <c r="G35" s="626">
        <v>5600</v>
      </c>
      <c r="H35" s="626">
        <v>5600</v>
      </c>
    </row>
    <row r="36" spans="1:8" ht="12.75">
      <c r="A36" s="490">
        <v>382540</v>
      </c>
      <c r="B36" s="65"/>
      <c r="C36" s="37" t="s">
        <v>149</v>
      </c>
      <c r="D36" s="529"/>
      <c r="E36" s="603" t="e">
        <f>#REF!/D36</f>
        <v>#REF!</v>
      </c>
      <c r="F36" s="608" t="e">
        <f>#REF!/8*12</f>
        <v>#REF!</v>
      </c>
      <c r="G36" s="627">
        <v>3500</v>
      </c>
      <c r="H36" s="627">
        <v>3500</v>
      </c>
    </row>
    <row r="37" spans="1:9" s="59" customFormat="1" ht="12.75">
      <c r="A37" s="490">
        <v>3882</v>
      </c>
      <c r="B37" s="65"/>
      <c r="C37" s="37" t="s">
        <v>148</v>
      </c>
      <c r="D37" s="502"/>
      <c r="E37" s="603" t="e">
        <f>#REF!/D37</f>
        <v>#REF!</v>
      </c>
      <c r="F37" s="608" t="e">
        <f>#REF!/8*12</f>
        <v>#REF!</v>
      </c>
      <c r="G37" s="628"/>
      <c r="H37" s="628"/>
      <c r="I37" s="656"/>
    </row>
    <row r="38" spans="1:9" s="59" customFormat="1" ht="13.5" thickBot="1">
      <c r="A38" s="491" t="s">
        <v>649</v>
      </c>
      <c r="B38" s="67"/>
      <c r="C38" s="40" t="s">
        <v>648</v>
      </c>
      <c r="D38" s="526"/>
      <c r="E38" s="603"/>
      <c r="F38" s="608" t="e">
        <f>#REF!/8*12</f>
        <v>#REF!</v>
      </c>
      <c r="G38" s="624">
        <v>430</v>
      </c>
      <c r="H38" s="666">
        <v>430</v>
      </c>
      <c r="I38" s="602"/>
    </row>
    <row r="39" spans="1:9" s="59" customFormat="1" ht="13.5" thickBot="1">
      <c r="A39" s="493"/>
      <c r="B39" s="458" t="s">
        <v>147</v>
      </c>
      <c r="C39" s="459"/>
      <c r="D39" s="526"/>
      <c r="E39" s="603" t="e">
        <f>#REF!/D39</f>
        <v>#REF!</v>
      </c>
      <c r="F39" s="608" t="e">
        <f>#REF!/8*12</f>
        <v>#REF!</v>
      </c>
      <c r="G39" s="624">
        <f>G40+G45</f>
        <v>3156510</v>
      </c>
      <c r="H39" s="624">
        <f>H40+H45</f>
        <v>3256001</v>
      </c>
      <c r="I39" s="602"/>
    </row>
    <row r="40" spans="1:9" s="59" customFormat="1" ht="13.5" thickBot="1">
      <c r="A40" s="494" t="s">
        <v>178</v>
      </c>
      <c r="B40" s="475" t="s">
        <v>169</v>
      </c>
      <c r="C40" s="476"/>
      <c r="D40" s="526"/>
      <c r="E40" s="603" t="e">
        <f>#REF!/D40</f>
        <v>#REF!</v>
      </c>
      <c r="F40" s="608" t="e">
        <f>#REF!/8*12</f>
        <v>#REF!</v>
      </c>
      <c r="G40" s="624">
        <f>G41+G42+G43+G44</f>
        <v>245128</v>
      </c>
      <c r="H40" s="624">
        <f>H41+H42+H43+H44</f>
        <v>284548</v>
      </c>
      <c r="I40" s="602"/>
    </row>
    <row r="41" spans="1:8" ht="12.75">
      <c r="A41" s="489">
        <v>40</v>
      </c>
      <c r="B41" s="64"/>
      <c r="C41" s="42" t="s">
        <v>146</v>
      </c>
      <c r="D41" s="567"/>
      <c r="E41" s="603" t="e">
        <f>#REF!/D41</f>
        <v>#REF!</v>
      </c>
      <c r="F41" s="608" t="e">
        <f>#REF!/8*12</f>
        <v>#REF!</v>
      </c>
      <c r="G41" s="626">
        <v>0</v>
      </c>
      <c r="H41" s="662">
        <v>0</v>
      </c>
    </row>
    <row r="42" spans="1:9" ht="12.75">
      <c r="A42" s="490">
        <v>413</v>
      </c>
      <c r="B42" s="65"/>
      <c r="C42" s="17" t="s">
        <v>170</v>
      </c>
      <c r="D42" s="527"/>
      <c r="E42" s="603" t="e">
        <f>#REF!/D42</f>
        <v>#REF!</v>
      </c>
      <c r="F42" s="608" t="e">
        <f>#REF!/8*12</f>
        <v>#REF!</v>
      </c>
      <c r="G42" s="623">
        <v>148019</v>
      </c>
      <c r="H42" s="612">
        <v>187439</v>
      </c>
      <c r="I42" s="602"/>
    </row>
    <row r="43" spans="1:8" ht="12.75">
      <c r="A43" s="490">
        <v>4500</v>
      </c>
      <c r="B43" s="65"/>
      <c r="C43" s="43" t="s">
        <v>171</v>
      </c>
      <c r="D43" s="527"/>
      <c r="E43" s="603" t="e">
        <f>#REF!/D43</f>
        <v>#REF!</v>
      </c>
      <c r="F43" s="608" t="e">
        <f>#REF!/8*12</f>
        <v>#REF!</v>
      </c>
      <c r="G43" s="623">
        <v>41989</v>
      </c>
      <c r="H43" s="612">
        <v>41989</v>
      </c>
    </row>
    <row r="44" spans="1:9" ht="13.5" thickBot="1">
      <c r="A44" s="495">
        <v>452</v>
      </c>
      <c r="B44" s="70"/>
      <c r="C44" s="20" t="s">
        <v>172</v>
      </c>
      <c r="D44" s="501"/>
      <c r="E44" s="603" t="e">
        <f>#REF!/D44</f>
        <v>#REF!</v>
      </c>
      <c r="F44" s="608" t="e">
        <f>#REF!/8*12</f>
        <v>#REF!</v>
      </c>
      <c r="G44" s="627">
        <v>55120</v>
      </c>
      <c r="H44" s="662">
        <v>55120</v>
      </c>
      <c r="I44" s="602" t="s">
        <v>725</v>
      </c>
    </row>
    <row r="45" spans="1:9" s="59" customFormat="1" ht="13.5" thickBot="1">
      <c r="A45" s="492"/>
      <c r="B45" s="474" t="s">
        <v>145</v>
      </c>
      <c r="C45" s="473"/>
      <c r="D45" s="524"/>
      <c r="E45" s="603" t="e">
        <f>#REF!/D45</f>
        <v>#REF!</v>
      </c>
      <c r="F45" s="608" t="e">
        <f>#REF!/8*12</f>
        <v>#REF!</v>
      </c>
      <c r="G45" s="625">
        <f>G46+G47+G48</f>
        <v>2911382</v>
      </c>
      <c r="H45" s="625">
        <f>H46+H47+H48</f>
        <v>2971453</v>
      </c>
      <c r="I45" s="602"/>
    </row>
    <row r="46" spans="1:9" ht="12.75">
      <c r="A46" s="490">
        <v>50</v>
      </c>
      <c r="B46" s="65"/>
      <c r="C46" s="37" t="s">
        <v>144</v>
      </c>
      <c r="D46" s="499"/>
      <c r="E46" s="603" t="e">
        <f>#REF!/D46</f>
        <v>#REF!</v>
      </c>
      <c r="F46" s="608" t="e">
        <f>#REF!/8*12</f>
        <v>#REF!</v>
      </c>
      <c r="G46" s="601">
        <v>1888237</v>
      </c>
      <c r="H46" s="601">
        <v>1941778</v>
      </c>
      <c r="I46" s="602"/>
    </row>
    <row r="47" spans="1:9" ht="12.75">
      <c r="A47" s="490">
        <v>55</v>
      </c>
      <c r="B47" s="65"/>
      <c r="C47" s="37" t="s">
        <v>143</v>
      </c>
      <c r="D47" s="527"/>
      <c r="E47" s="606" t="e">
        <f>#REF!/D47</f>
        <v>#REF!</v>
      </c>
      <c r="F47" s="608" t="e">
        <f>#REF!/8*12</f>
        <v>#REF!</v>
      </c>
      <c r="G47" s="601">
        <v>1001145</v>
      </c>
      <c r="H47" s="601">
        <v>1007675</v>
      </c>
      <c r="I47" s="602"/>
    </row>
    <row r="48" spans="1:9" s="59" customFormat="1" ht="13.5" thickBot="1">
      <c r="A48" s="491">
        <v>60</v>
      </c>
      <c r="B48" s="67"/>
      <c r="C48" s="40" t="s">
        <v>142</v>
      </c>
      <c r="D48" s="568"/>
      <c r="E48" s="603" t="e">
        <f>#REF!/D48</f>
        <v>#REF!</v>
      </c>
      <c r="F48" s="608" t="e">
        <f>#REF!/8*12</f>
        <v>#REF!</v>
      </c>
      <c r="G48" s="602">
        <v>22000</v>
      </c>
      <c r="H48" s="602">
        <v>22000</v>
      </c>
      <c r="I48" s="656" t="s">
        <v>707</v>
      </c>
    </row>
    <row r="49" spans="1:9" s="59" customFormat="1" ht="13.5" thickBot="1">
      <c r="A49" s="492"/>
      <c r="B49" s="466" t="s">
        <v>141</v>
      </c>
      <c r="C49" s="467"/>
      <c r="D49" s="503"/>
      <c r="E49" s="603" t="e">
        <f>#REF!/D49</f>
        <v>#REF!</v>
      </c>
      <c r="F49" s="608" t="e">
        <f>#REF!/8*12</f>
        <v>#REF!</v>
      </c>
      <c r="G49" s="629">
        <f>G3-G39</f>
        <v>223040</v>
      </c>
      <c r="H49" s="629">
        <f>H3-H39</f>
        <v>167139</v>
      </c>
      <c r="I49" s="602"/>
    </row>
    <row r="50" spans="1:9" s="59" customFormat="1" ht="13.5" thickBot="1">
      <c r="A50" s="492"/>
      <c r="B50" s="460" t="s">
        <v>140</v>
      </c>
      <c r="C50" s="461"/>
      <c r="D50" s="504"/>
      <c r="E50" s="603" t="e">
        <f>#REF!/D50</f>
        <v>#REF!</v>
      </c>
      <c r="F50" s="608" t="e">
        <f>#REF!/8*12</f>
        <v>#REF!</v>
      </c>
      <c r="G50" s="630">
        <f>G51+G52+G54+G56+G57+G58+G60+G61+G62+G63+G64+G65</f>
        <v>-147080</v>
      </c>
      <c r="H50" s="630">
        <f>H51+H52+H54+H56+H57+H58+H60+H61+H62+H63+H64+H65</f>
        <v>-151726</v>
      </c>
      <c r="I50" s="602"/>
    </row>
    <row r="51" spans="1:9" s="59" customFormat="1" ht="12.75">
      <c r="A51" s="490">
        <v>381</v>
      </c>
      <c r="B51" s="65"/>
      <c r="C51" s="477" t="s">
        <v>139</v>
      </c>
      <c r="D51" s="501"/>
      <c r="E51" s="603" t="e">
        <f>#REF!/D51</f>
        <v>#REF!</v>
      </c>
      <c r="F51" s="608" t="e">
        <f>#REF!/8*12</f>
        <v>#REF!</v>
      </c>
      <c r="G51" s="602"/>
      <c r="H51" s="602"/>
      <c r="I51" s="602"/>
    </row>
    <row r="52" spans="1:9" ht="12.75">
      <c r="A52" s="490">
        <v>15</v>
      </c>
      <c r="B52" s="65"/>
      <c r="C52" s="477" t="s">
        <v>695</v>
      </c>
      <c r="D52" s="569"/>
      <c r="E52" s="603" t="e">
        <f>#REF!/D52</f>
        <v>#REF!</v>
      </c>
      <c r="F52" s="608" t="e">
        <f>#REF!/8*12</f>
        <v>#REF!</v>
      </c>
      <c r="G52" s="601">
        <v>-105500</v>
      </c>
      <c r="H52" s="601">
        <v>-108500</v>
      </c>
      <c r="I52" s="656"/>
    </row>
    <row r="53" spans="1:9" ht="12.75">
      <c r="A53" s="490"/>
      <c r="B53" s="65"/>
      <c r="C53" s="645" t="s">
        <v>704</v>
      </c>
      <c r="D53" s="569"/>
      <c r="E53" s="603"/>
      <c r="F53" s="608"/>
      <c r="I53" s="656"/>
    </row>
    <row r="54" spans="1:9" ht="12.75">
      <c r="A54" s="490">
        <v>3502</v>
      </c>
      <c r="B54" s="65"/>
      <c r="C54" s="477" t="s">
        <v>137</v>
      </c>
      <c r="D54" s="527"/>
      <c r="E54" s="603" t="e">
        <f>#REF!/D54</f>
        <v>#REF!</v>
      </c>
      <c r="F54" s="608" t="e">
        <f>#REF!/8*12</f>
        <v>#REF!</v>
      </c>
      <c r="I54" s="602"/>
    </row>
    <row r="55" spans="1:6" ht="12.75">
      <c r="A55" s="490"/>
      <c r="B55" s="65"/>
      <c r="C55" s="645" t="s">
        <v>703</v>
      </c>
      <c r="D55" s="527"/>
      <c r="E55" s="603"/>
      <c r="F55" s="608"/>
    </row>
    <row r="56" spans="1:9" ht="12.75">
      <c r="A56" s="490">
        <v>4502</v>
      </c>
      <c r="B56" s="65"/>
      <c r="C56" s="478" t="s">
        <v>131</v>
      </c>
      <c r="D56" s="501"/>
      <c r="E56" s="603" t="e">
        <f>#REF!/D56</f>
        <v>#REF!</v>
      </c>
      <c r="F56" s="608" t="e">
        <f>#REF!/8*12</f>
        <v>#REF!</v>
      </c>
      <c r="G56" s="601">
        <v>-20000</v>
      </c>
      <c r="H56" s="601">
        <v>-21646</v>
      </c>
      <c r="I56" s="602" t="s">
        <v>715</v>
      </c>
    </row>
    <row r="57" spans="1:6" ht="12.75">
      <c r="A57" s="505" t="s">
        <v>290</v>
      </c>
      <c r="B57" s="46"/>
      <c r="C57" s="477" t="s">
        <v>136</v>
      </c>
      <c r="D57" s="570"/>
      <c r="E57" s="603" t="e">
        <f>#REF!/D57</f>
        <v>#REF!</v>
      </c>
      <c r="F57" s="608" t="e">
        <f>#REF!/8*12</f>
        <v>#REF!</v>
      </c>
    </row>
    <row r="58" spans="1:9" ht="12.75">
      <c r="A58" s="505" t="s">
        <v>291</v>
      </c>
      <c r="B58" s="46"/>
      <c r="C58" s="477" t="s">
        <v>130</v>
      </c>
      <c r="D58" s="570"/>
      <c r="E58" s="603" t="e">
        <f>#REF!/D58</f>
        <v>#REF!</v>
      </c>
      <c r="F58" s="608" t="e">
        <f>#REF!/8*12</f>
        <v>#REF!</v>
      </c>
      <c r="I58" s="602"/>
    </row>
    <row r="59" spans="1:6" ht="12.75">
      <c r="A59" s="505"/>
      <c r="B59" s="46"/>
      <c r="C59" s="645" t="s">
        <v>702</v>
      </c>
      <c r="D59" s="570"/>
      <c r="E59" s="603"/>
      <c r="F59" s="608"/>
    </row>
    <row r="60" spans="1:6" ht="12.75">
      <c r="A60" s="505" t="s">
        <v>292</v>
      </c>
      <c r="B60" s="65"/>
      <c r="C60" s="479" t="s">
        <v>135</v>
      </c>
      <c r="D60" s="570"/>
      <c r="E60" s="603" t="e">
        <f>#REF!/D60</f>
        <v>#REF!</v>
      </c>
      <c r="F60" s="608" t="e">
        <f>#REF!/8*12</f>
        <v>#REF!</v>
      </c>
    </row>
    <row r="61" spans="1:6" ht="12.75">
      <c r="A61" s="505" t="s">
        <v>293</v>
      </c>
      <c r="B61" s="65"/>
      <c r="C61" s="479" t="s">
        <v>129</v>
      </c>
      <c r="D61" s="570"/>
      <c r="E61" s="603" t="e">
        <f>#REF!/D61</f>
        <v>#REF!</v>
      </c>
      <c r="F61" s="608" t="e">
        <f>#REF!/8*12</f>
        <v>#REF!</v>
      </c>
    </row>
    <row r="62" spans="1:9" s="59" customFormat="1" ht="12.75">
      <c r="A62" s="490" t="s">
        <v>179</v>
      </c>
      <c r="B62" s="65"/>
      <c r="C62" s="479" t="s">
        <v>134</v>
      </c>
      <c r="D62" s="501"/>
      <c r="E62" s="603" t="e">
        <f>#REF!/D62</f>
        <v>#REF!</v>
      </c>
      <c r="F62" s="608" t="e">
        <f>#REF!/8*12</f>
        <v>#REF!</v>
      </c>
      <c r="G62" s="602"/>
      <c r="H62" s="602"/>
      <c r="I62" s="602"/>
    </row>
    <row r="63" spans="1:9" s="59" customFormat="1" ht="12.75">
      <c r="A63" s="490" t="s">
        <v>180</v>
      </c>
      <c r="B63" s="65"/>
      <c r="C63" s="478" t="s">
        <v>128</v>
      </c>
      <c r="D63" s="570"/>
      <c r="E63" s="603" t="e">
        <f>#REF!/D63</f>
        <v>#REF!</v>
      </c>
      <c r="F63" s="608" t="e">
        <f>#REF!/8*12</f>
        <v>#REF!</v>
      </c>
      <c r="G63" s="602"/>
      <c r="H63" s="602"/>
      <c r="I63" s="602"/>
    </row>
    <row r="64" spans="1:9" s="59" customFormat="1" ht="12.75">
      <c r="A64" s="496">
        <v>382</v>
      </c>
      <c r="B64" s="46"/>
      <c r="C64" s="477" t="s">
        <v>138</v>
      </c>
      <c r="D64" s="570"/>
      <c r="E64" s="603" t="e">
        <f>#REF!/D64</f>
        <v>#REF!</v>
      </c>
      <c r="F64" s="608" t="e">
        <f>#REF!/8*12</f>
        <v>#REF!</v>
      </c>
      <c r="G64" s="602">
        <v>100</v>
      </c>
      <c r="H64" s="602">
        <v>100</v>
      </c>
      <c r="I64" s="602"/>
    </row>
    <row r="65" spans="1:9" s="59" customFormat="1" ht="13.5" thickBot="1">
      <c r="A65" s="491">
        <v>65</v>
      </c>
      <c r="B65" s="67"/>
      <c r="C65" s="480" t="s">
        <v>132</v>
      </c>
      <c r="D65" s="571"/>
      <c r="E65" s="603" t="e">
        <f>#REF!/D65</f>
        <v>#REF!</v>
      </c>
      <c r="F65" s="608" t="e">
        <f>#REF!/8*12</f>
        <v>#REF!</v>
      </c>
      <c r="G65" s="602">
        <v>-21680</v>
      </c>
      <c r="H65" s="602">
        <v>-21680</v>
      </c>
      <c r="I65" s="602"/>
    </row>
    <row r="66" spans="1:9" s="59" customFormat="1" ht="13.5" thickBot="1">
      <c r="A66" s="488"/>
      <c r="B66" s="468" t="s">
        <v>127</v>
      </c>
      <c r="C66" s="469"/>
      <c r="D66" s="572"/>
      <c r="E66" s="603" t="e">
        <f>#REF!/D66</f>
        <v>#REF!</v>
      </c>
      <c r="F66" s="608" t="e">
        <f>#REF!/8*12</f>
        <v>#REF!</v>
      </c>
      <c r="G66" s="631">
        <f>G49+G50</f>
        <v>75960</v>
      </c>
      <c r="H66" s="631">
        <f>H49+H50</f>
        <v>15413</v>
      </c>
      <c r="I66" s="602"/>
    </row>
    <row r="67" spans="1:9" s="59" customFormat="1" ht="13.5" thickBot="1">
      <c r="A67" s="488"/>
      <c r="B67" s="460" t="s">
        <v>126</v>
      </c>
      <c r="C67" s="461"/>
      <c r="D67" s="504"/>
      <c r="E67" s="603" t="e">
        <f>#REF!/D67</f>
        <v>#REF!</v>
      </c>
      <c r="F67" s="608" t="e">
        <f>#REF!/8*12</f>
        <v>#REF!</v>
      </c>
      <c r="G67" s="630">
        <f>G68+G69</f>
        <v>-201360</v>
      </c>
      <c r="H67" s="630">
        <f>H68+H69</f>
        <v>-201360</v>
      </c>
      <c r="I67" s="602"/>
    </row>
    <row r="68" spans="1:9" s="59" customFormat="1" ht="12.75">
      <c r="A68" s="497" t="s">
        <v>181</v>
      </c>
      <c r="B68" s="72"/>
      <c r="C68" s="481" t="s">
        <v>125</v>
      </c>
      <c r="D68" s="570"/>
      <c r="E68" s="603" t="e">
        <f>#REF!/D68</f>
        <v>#REF!</v>
      </c>
      <c r="F68" s="608" t="e">
        <f>#REF!/8*12</f>
        <v>#REF!</v>
      </c>
      <c r="G68" s="602"/>
      <c r="H68" s="602"/>
      <c r="I68" s="602"/>
    </row>
    <row r="69" spans="1:9" s="59" customFormat="1" ht="13.5" thickBot="1">
      <c r="A69" s="498" t="s">
        <v>182</v>
      </c>
      <c r="B69" s="73"/>
      <c r="C69" s="482" t="s">
        <v>124</v>
      </c>
      <c r="D69" s="573"/>
      <c r="E69" s="603" t="e">
        <f>#REF!/D69</f>
        <v>#REF!</v>
      </c>
      <c r="F69" s="608" t="e">
        <f>#REF!/8*12</f>
        <v>#REF!</v>
      </c>
      <c r="G69" s="602">
        <v>-201360</v>
      </c>
      <c r="H69" s="602">
        <v>-201360</v>
      </c>
      <c r="I69" s="602"/>
    </row>
    <row r="70" spans="1:9" s="59" customFormat="1" ht="13.5" thickBot="1">
      <c r="A70" s="483">
        <v>1001</v>
      </c>
      <c r="B70" s="456" t="s">
        <v>123</v>
      </c>
      <c r="C70" s="462"/>
      <c r="D70" s="574"/>
      <c r="E70" s="603" t="e">
        <f>#REF!/D70</f>
        <v>#REF!</v>
      </c>
      <c r="F70" s="608" t="e">
        <f>#REF!/8*12</f>
        <v>#REF!</v>
      </c>
      <c r="G70" s="602">
        <v>-125400</v>
      </c>
      <c r="H70" s="602">
        <v>-185947</v>
      </c>
      <c r="I70" s="602"/>
    </row>
    <row r="71" spans="1:9" s="59" customFormat="1" ht="13.5" thickBot="1">
      <c r="A71" s="483"/>
      <c r="B71" s="644"/>
      <c r="C71" s="643" t="s">
        <v>705</v>
      </c>
      <c r="D71" s="574"/>
      <c r="E71" s="603"/>
      <c r="F71" s="608"/>
      <c r="G71" s="602"/>
      <c r="H71" s="602"/>
      <c r="I71" s="602"/>
    </row>
    <row r="72" spans="1:6" ht="13.5" thickBot="1">
      <c r="A72" s="488"/>
      <c r="B72" s="88"/>
      <c r="C72" s="48"/>
      <c r="D72" s="575"/>
      <c r="E72" s="603" t="e">
        <f>#REF!/D72</f>
        <v>#REF!</v>
      </c>
      <c r="F72" s="608" t="e">
        <f>#REF!/8*12</f>
        <v>#REF!</v>
      </c>
    </row>
    <row r="73" spans="1:9" s="59" customFormat="1" ht="37.5" customHeight="1" thickBot="1">
      <c r="A73" s="488"/>
      <c r="B73" s="667" t="s">
        <v>166</v>
      </c>
      <c r="C73" s="670"/>
      <c r="D73" s="526"/>
      <c r="E73" s="603" t="e">
        <f>#REF!/D73</f>
        <v>#REF!</v>
      </c>
      <c r="F73" s="608" t="e">
        <f>#REF!/8*12</f>
        <v>#REF!</v>
      </c>
      <c r="G73" s="615">
        <f>G74+G82+G86+G92+G96+G103+G105+G129+G141</f>
        <v>3303690</v>
      </c>
      <c r="H73" s="615">
        <f>H74+H82+H86+H92+H96+H103+H105+H129+H141</f>
        <v>3407827</v>
      </c>
      <c r="I73" s="602"/>
    </row>
    <row r="74" spans="1:8" ht="13.5" thickBot="1">
      <c r="A74" s="74" t="s">
        <v>183</v>
      </c>
      <c r="B74" s="84" t="s">
        <v>121</v>
      </c>
      <c r="C74" s="15"/>
      <c r="D74" s="536"/>
      <c r="E74" s="603" t="e">
        <f>#REF!/D74</f>
        <v>#REF!</v>
      </c>
      <c r="F74" s="608" t="e">
        <f>#REF!/8*12</f>
        <v>#REF!</v>
      </c>
      <c r="G74" s="633">
        <f>SUM(G75:G81)</f>
        <v>361770</v>
      </c>
      <c r="H74" s="633">
        <f>SUM(H75:H81)</f>
        <v>365032</v>
      </c>
    </row>
    <row r="75" spans="1:8" ht="12.75">
      <c r="A75" s="75" t="s">
        <v>184</v>
      </c>
      <c r="B75" s="65" t="s">
        <v>120</v>
      </c>
      <c r="C75" s="37"/>
      <c r="D75" s="506"/>
      <c r="E75" s="606" t="e">
        <f>#REF!/D75</f>
        <v>#REF!</v>
      </c>
      <c r="F75" s="608" t="e">
        <f>#REF!/8*12</f>
        <v>#REF!</v>
      </c>
      <c r="G75" s="601">
        <v>29000</v>
      </c>
      <c r="H75" s="601">
        <v>29643</v>
      </c>
    </row>
    <row r="76" spans="1:8" ht="12.75">
      <c r="A76" s="75" t="s">
        <v>185</v>
      </c>
      <c r="B76" s="65" t="s">
        <v>119</v>
      </c>
      <c r="C76" s="37"/>
      <c r="D76" s="506"/>
      <c r="E76" s="603" t="e">
        <f>#REF!/D76</f>
        <v>#REF!</v>
      </c>
      <c r="F76" s="608" t="e">
        <f>#REF!/8*12</f>
        <v>#REF!</v>
      </c>
      <c r="G76" s="601">
        <v>260710</v>
      </c>
      <c r="H76" s="601">
        <v>262624</v>
      </c>
    </row>
    <row r="77" spans="1:8" ht="12.75">
      <c r="A77" s="75" t="s">
        <v>187</v>
      </c>
      <c r="B77" s="89" t="s">
        <v>117</v>
      </c>
      <c r="C77" s="17"/>
      <c r="D77" s="506"/>
      <c r="E77" s="603" t="e">
        <f>#REF!/D77</f>
        <v>#REF!</v>
      </c>
      <c r="F77" s="608" t="e">
        <f>#REF!/8*12</f>
        <v>#REF!</v>
      </c>
      <c r="G77" s="601">
        <v>22000</v>
      </c>
      <c r="H77" s="601">
        <v>22000</v>
      </c>
    </row>
    <row r="78" spans="1:8" ht="12.75">
      <c r="A78" s="75" t="s">
        <v>663</v>
      </c>
      <c r="B78" s="65" t="s">
        <v>116</v>
      </c>
      <c r="C78" s="37"/>
      <c r="D78" s="506"/>
      <c r="E78" s="606" t="e">
        <f>#REF!/D78</f>
        <v>#REF!</v>
      </c>
      <c r="F78" s="608" t="e">
        <f>#REF!/8*12</f>
        <v>#REF!</v>
      </c>
      <c r="G78" s="602">
        <v>16880</v>
      </c>
      <c r="H78" s="602">
        <v>17585</v>
      </c>
    </row>
    <row r="79" spans="1:8" ht="12.75">
      <c r="A79" s="75" t="s">
        <v>706</v>
      </c>
      <c r="B79" s="65"/>
      <c r="C79" s="37" t="s">
        <v>372</v>
      </c>
      <c r="D79" s="506"/>
      <c r="E79" s="606"/>
      <c r="F79" s="608"/>
      <c r="G79" s="602">
        <v>0</v>
      </c>
      <c r="H79" s="602"/>
    </row>
    <row r="80" spans="1:8" ht="12.75">
      <c r="A80" s="75" t="s">
        <v>189</v>
      </c>
      <c r="B80" s="65" t="s">
        <v>115</v>
      </c>
      <c r="C80" s="37"/>
      <c r="D80" s="508"/>
      <c r="E80" s="603" t="e">
        <f>#REF!/D80</f>
        <v>#REF!</v>
      </c>
      <c r="F80" s="608" t="e">
        <f>#REF!/8*12</f>
        <v>#REF!</v>
      </c>
      <c r="G80" s="601">
        <v>21680</v>
      </c>
      <c r="H80" s="601">
        <v>21680</v>
      </c>
    </row>
    <row r="81" spans="1:9" ht="13.5" thickBot="1">
      <c r="A81" s="75" t="s">
        <v>664</v>
      </c>
      <c r="B81" s="67" t="s">
        <v>665</v>
      </c>
      <c r="C81" s="16"/>
      <c r="D81" s="509"/>
      <c r="E81" s="606" t="e">
        <f>#REF!/D81</f>
        <v>#REF!</v>
      </c>
      <c r="F81" s="608" t="e">
        <f>#REF!/8*12</f>
        <v>#REF!</v>
      </c>
      <c r="G81" s="601">
        <v>11500</v>
      </c>
      <c r="H81" s="601">
        <v>11500</v>
      </c>
      <c r="I81" s="656"/>
    </row>
    <row r="82" spans="1:9" s="59" customFormat="1" ht="13.5" thickBot="1">
      <c r="A82" s="74" t="s">
        <v>191</v>
      </c>
      <c r="B82" s="84" t="s">
        <v>112</v>
      </c>
      <c r="C82" s="49"/>
      <c r="D82" s="536"/>
      <c r="E82" s="603" t="e">
        <f>#REF!/D82</f>
        <v>#REF!</v>
      </c>
      <c r="F82" s="608" t="e">
        <f>#REF!/8*12</f>
        <v>#REF!</v>
      </c>
      <c r="G82" s="638">
        <f>SUM(G83:G85)</f>
        <v>2000</v>
      </c>
      <c r="H82" s="638">
        <f>SUM(H83:H85)</f>
        <v>2000</v>
      </c>
      <c r="I82" s="602"/>
    </row>
    <row r="83" spans="1:8" ht="12.75">
      <c r="A83" s="75" t="s">
        <v>192</v>
      </c>
      <c r="B83" s="65" t="s">
        <v>111</v>
      </c>
      <c r="C83" s="45"/>
      <c r="D83" s="506"/>
      <c r="E83" s="603" t="e">
        <f>#REF!/D83</f>
        <v>#REF!</v>
      </c>
      <c r="F83" s="608" t="e">
        <f>#REF!/8*12</f>
        <v>#REF!</v>
      </c>
      <c r="G83" s="635">
        <v>750</v>
      </c>
      <c r="H83" s="635">
        <v>750</v>
      </c>
    </row>
    <row r="84" spans="1:8" ht="12.75">
      <c r="A84" s="75" t="s">
        <v>193</v>
      </c>
      <c r="B84" s="65" t="s">
        <v>110</v>
      </c>
      <c r="C84" s="45"/>
      <c r="D84" s="506"/>
      <c r="E84" s="603" t="e">
        <f>#REF!/D84</f>
        <v>#REF!</v>
      </c>
      <c r="F84" s="608" t="e">
        <f>#REF!/8*12</f>
        <v>#REF!</v>
      </c>
      <c r="G84" s="635">
        <v>1250</v>
      </c>
      <c r="H84" s="635">
        <v>1250</v>
      </c>
    </row>
    <row r="85" spans="1:8" ht="13.5" thickBot="1">
      <c r="A85" s="75"/>
      <c r="B85" s="67" t="s">
        <v>109</v>
      </c>
      <c r="C85" s="13"/>
      <c r="D85" s="509"/>
      <c r="E85" s="603" t="e">
        <f>#REF!/D85</f>
        <v>#REF!</v>
      </c>
      <c r="F85" s="608" t="e">
        <f>#REF!/8*12</f>
        <v>#REF!</v>
      </c>
      <c r="G85" s="632">
        <v>0</v>
      </c>
      <c r="H85" s="632">
        <v>0</v>
      </c>
    </row>
    <row r="86" spans="1:8" ht="13.5" thickBot="1">
      <c r="A86" s="546" t="s">
        <v>194</v>
      </c>
      <c r="B86" s="84" t="s">
        <v>108</v>
      </c>
      <c r="C86" s="547"/>
      <c r="D86" s="536"/>
      <c r="E86" s="603" t="e">
        <f>#REF!/D86</f>
        <v>#REF!</v>
      </c>
      <c r="F86" s="608" t="e">
        <f>#REF!/8*12</f>
        <v>#REF!</v>
      </c>
      <c r="G86" s="636">
        <f>G87+G88+G89+G90+G91</f>
        <v>133770</v>
      </c>
      <c r="H86" s="636">
        <f>H87+H88+H89+H90+H91</f>
        <v>133770</v>
      </c>
    </row>
    <row r="87" spans="1:9" s="59" customFormat="1" ht="12.75">
      <c r="A87" s="516" t="s">
        <v>196</v>
      </c>
      <c r="B87" s="65" t="s">
        <v>106</v>
      </c>
      <c r="C87" s="45"/>
      <c r="D87" s="506"/>
      <c r="E87" s="603" t="e">
        <f>#REF!/D87</f>
        <v>#REF!</v>
      </c>
      <c r="F87" s="608" t="e">
        <f>#REF!/8*12</f>
        <v>#REF!</v>
      </c>
      <c r="G87" s="635">
        <v>6000</v>
      </c>
      <c r="H87" s="635">
        <v>6000</v>
      </c>
      <c r="I87" s="602"/>
    </row>
    <row r="88" spans="1:8" ht="12.75">
      <c r="A88" s="543" t="s">
        <v>202</v>
      </c>
      <c r="B88" s="514" t="s">
        <v>100</v>
      </c>
      <c r="C88" s="539"/>
      <c r="D88" s="540"/>
      <c r="E88" s="603" t="e">
        <f>#REF!/D88</f>
        <v>#REF!</v>
      </c>
      <c r="F88" s="608" t="e">
        <f>#REF!/8*12</f>
        <v>#REF!</v>
      </c>
      <c r="G88" s="641">
        <v>121770</v>
      </c>
      <c r="H88" s="641">
        <v>121770</v>
      </c>
    </row>
    <row r="89" spans="1:8" ht="12.75">
      <c r="A89" s="75" t="s">
        <v>208</v>
      </c>
      <c r="B89" s="65" t="s">
        <v>94</v>
      </c>
      <c r="C89" s="45"/>
      <c r="D89" s="506"/>
      <c r="E89" s="603" t="e">
        <f>#REF!/D89</f>
        <v>#REF!</v>
      </c>
      <c r="F89" s="608" t="e">
        <f>#REF!/8*12</f>
        <v>#REF!</v>
      </c>
      <c r="G89" s="635">
        <v>1000</v>
      </c>
      <c r="H89" s="635">
        <v>1000</v>
      </c>
    </row>
    <row r="90" spans="1:9" ht="12.75">
      <c r="A90" s="75" t="s">
        <v>209</v>
      </c>
      <c r="B90" s="65" t="s">
        <v>93</v>
      </c>
      <c r="C90" s="45"/>
      <c r="D90" s="506"/>
      <c r="E90" s="603" t="e">
        <f>#REF!/D90</f>
        <v>#REF!</v>
      </c>
      <c r="F90" s="608" t="e">
        <f>#REF!/8*12</f>
        <v>#REF!</v>
      </c>
      <c r="G90" s="635">
        <v>2000</v>
      </c>
      <c r="H90" s="635">
        <v>2000</v>
      </c>
      <c r="I90" s="602"/>
    </row>
    <row r="91" spans="1:9" ht="13.5" thickBot="1">
      <c r="A91" s="75" t="s">
        <v>210</v>
      </c>
      <c r="B91" s="65" t="s">
        <v>92</v>
      </c>
      <c r="C91" s="45"/>
      <c r="D91" s="506"/>
      <c r="E91" s="603" t="e">
        <f>#REF!/D91</f>
        <v>#REF!</v>
      </c>
      <c r="F91" s="608" t="e">
        <f>#REF!/8*12</f>
        <v>#REF!</v>
      </c>
      <c r="G91" s="635">
        <v>3000</v>
      </c>
      <c r="H91" s="635">
        <v>3000</v>
      </c>
      <c r="I91" s="602"/>
    </row>
    <row r="92" spans="1:9" ht="13.5" thickBot="1">
      <c r="A92" s="74" t="s">
        <v>212</v>
      </c>
      <c r="B92" s="84" t="s">
        <v>89</v>
      </c>
      <c r="C92" s="49"/>
      <c r="D92" s="536"/>
      <c r="E92" s="603" t="e">
        <f>#REF!/D92</f>
        <v>#REF!</v>
      </c>
      <c r="F92" s="608" t="e">
        <f>#REF!/8*12</f>
        <v>#REF!</v>
      </c>
      <c r="G92" s="649">
        <f>SUM(G93:G95)</f>
        <v>140780</v>
      </c>
      <c r="H92" s="649">
        <f>SUM(H93:H95)</f>
        <v>140780</v>
      </c>
      <c r="I92" s="602"/>
    </row>
    <row r="93" spans="1:8" ht="12.75">
      <c r="A93" s="75" t="s">
        <v>213</v>
      </c>
      <c r="B93" s="65" t="s">
        <v>88</v>
      </c>
      <c r="C93" s="45"/>
      <c r="D93" s="506"/>
      <c r="E93" s="603" t="e">
        <f>#REF!/D93</f>
        <v>#REF!</v>
      </c>
      <c r="F93" s="608" t="e">
        <f>#REF!/8*12</f>
        <v>#REF!</v>
      </c>
      <c r="G93" s="635">
        <v>10180</v>
      </c>
      <c r="H93" s="635">
        <v>10180</v>
      </c>
    </row>
    <row r="94" spans="1:9" ht="12.75">
      <c r="A94" s="75" t="s">
        <v>216</v>
      </c>
      <c r="B94" s="45" t="s">
        <v>686</v>
      </c>
      <c r="C94" s="506"/>
      <c r="D94" s="506"/>
      <c r="E94" s="606" t="e">
        <f>#REF!/D94</f>
        <v>#REF!</v>
      </c>
      <c r="F94" s="608" t="e">
        <f>#REF!/8*12</f>
        <v>#REF!</v>
      </c>
      <c r="G94" s="635">
        <v>128600</v>
      </c>
      <c r="H94" s="635">
        <v>128600</v>
      </c>
      <c r="I94" s="656"/>
    </row>
    <row r="95" spans="1:8" ht="13.5" thickBot="1">
      <c r="A95" s="75" t="s">
        <v>684</v>
      </c>
      <c r="B95" s="65" t="s">
        <v>685</v>
      </c>
      <c r="C95" s="45"/>
      <c r="D95" s="506"/>
      <c r="E95" s="603" t="e">
        <f>#REF!/D95</f>
        <v>#REF!</v>
      </c>
      <c r="F95" s="608" t="e">
        <f>#REF!/8*12</f>
        <v>#REF!</v>
      </c>
      <c r="G95" s="635">
        <v>2000</v>
      </c>
      <c r="H95" s="635">
        <v>2000</v>
      </c>
    </row>
    <row r="96" spans="1:8" ht="13.5" thickBot="1">
      <c r="A96" s="74" t="s">
        <v>217</v>
      </c>
      <c r="B96" s="84" t="s">
        <v>83</v>
      </c>
      <c r="C96" s="49"/>
      <c r="D96" s="536"/>
      <c r="E96" s="603" t="e">
        <f>#REF!/D96</f>
        <v>#REF!</v>
      </c>
      <c r="F96" s="608" t="e">
        <f>#REF!/8*12</f>
        <v>#REF!</v>
      </c>
      <c r="G96" s="636">
        <f>G97+G98+G99</f>
        <v>94700</v>
      </c>
      <c r="H96" s="636">
        <f>H97+H98+H99</f>
        <v>96346</v>
      </c>
    </row>
    <row r="97" spans="1:8" ht="12.75">
      <c r="A97" s="516" t="s">
        <v>220</v>
      </c>
      <c r="B97" s="65" t="s">
        <v>687</v>
      </c>
      <c r="C97" s="45"/>
      <c r="D97" s="508"/>
      <c r="E97" s="603" t="e">
        <f>#REF!/D97</f>
        <v>#REF!</v>
      </c>
      <c r="F97" s="608" t="e">
        <f>#REF!/8*12</f>
        <v>#REF!</v>
      </c>
      <c r="G97" s="634">
        <v>20000</v>
      </c>
      <c r="H97" s="664">
        <v>21646</v>
      </c>
    </row>
    <row r="98" spans="1:9" ht="12.75">
      <c r="A98" s="75" t="s">
        <v>221</v>
      </c>
      <c r="B98" s="65" t="s">
        <v>79</v>
      </c>
      <c r="C98" s="45"/>
      <c r="D98" s="506"/>
      <c r="E98" s="603" t="e">
        <f>#REF!/D98</f>
        <v>#REF!</v>
      </c>
      <c r="F98" s="608" t="e">
        <f>#REF!/8*12</f>
        <v>#REF!</v>
      </c>
      <c r="G98" s="635">
        <v>65000</v>
      </c>
      <c r="H98" s="635">
        <v>65000</v>
      </c>
      <c r="I98" s="656"/>
    </row>
    <row r="99" spans="1:8" ht="12.75">
      <c r="A99" s="543" t="s">
        <v>226</v>
      </c>
      <c r="B99" s="514" t="s">
        <v>74</v>
      </c>
      <c r="C99" s="539"/>
      <c r="D99" s="540"/>
      <c r="E99" s="603" t="e">
        <f>#REF!/D99</f>
        <v>#REF!</v>
      </c>
      <c r="F99" s="608" t="e">
        <f>#REF!/8*12</f>
        <v>#REF!</v>
      </c>
      <c r="G99" s="637">
        <f>G100+G101+G102</f>
        <v>9700</v>
      </c>
      <c r="H99" s="637">
        <f>H100+H101+H102</f>
        <v>9700</v>
      </c>
    </row>
    <row r="100" spans="1:8" ht="12.75">
      <c r="A100" s="75"/>
      <c r="B100" s="65" t="s">
        <v>666</v>
      </c>
      <c r="C100" s="45"/>
      <c r="D100" s="506"/>
      <c r="E100" s="603" t="e">
        <f>#REF!/D100</f>
        <v>#REF!</v>
      </c>
      <c r="F100" s="608" t="e">
        <f>#REF!/8*12</f>
        <v>#REF!</v>
      </c>
      <c r="G100" s="635">
        <v>6100</v>
      </c>
      <c r="H100" s="635">
        <v>6100</v>
      </c>
    </row>
    <row r="101" spans="1:8" ht="12.75">
      <c r="A101" s="75"/>
      <c r="B101" s="65" t="s">
        <v>75</v>
      </c>
      <c r="C101" s="45"/>
      <c r="D101" s="506"/>
      <c r="E101" s="603" t="e">
        <f>#REF!/D101</f>
        <v>#REF!</v>
      </c>
      <c r="F101" s="608" t="e">
        <f>#REF!/8*12</f>
        <v>#REF!</v>
      </c>
      <c r="G101" s="635">
        <v>600</v>
      </c>
      <c r="H101" s="635">
        <v>600</v>
      </c>
    </row>
    <row r="102" spans="1:8" ht="13.5" thickBot="1">
      <c r="A102" s="75"/>
      <c r="B102" s="65" t="s">
        <v>667</v>
      </c>
      <c r="C102" s="45"/>
      <c r="D102" s="506"/>
      <c r="E102" s="603" t="e">
        <f>#REF!/D102</f>
        <v>#REF!</v>
      </c>
      <c r="F102" s="608" t="e">
        <f>#REF!/8*12</f>
        <v>#REF!</v>
      </c>
      <c r="G102" s="635">
        <v>3000</v>
      </c>
      <c r="H102" s="635">
        <v>3000</v>
      </c>
    </row>
    <row r="103" spans="1:8" ht="13.5" thickBot="1">
      <c r="A103" s="74" t="s">
        <v>227</v>
      </c>
      <c r="B103" s="84" t="s">
        <v>72</v>
      </c>
      <c r="C103" s="49"/>
      <c r="D103" s="536"/>
      <c r="E103" s="603" t="e">
        <f>#REF!/D103</f>
        <v>#REF!</v>
      </c>
      <c r="F103" s="608" t="e">
        <f>#REF!/8*12</f>
        <v>#REF!</v>
      </c>
      <c r="G103" s="636">
        <f>SUM(G104:G104)</f>
        <v>640</v>
      </c>
      <c r="H103" s="636">
        <f>SUM(H104:H104)</f>
        <v>640</v>
      </c>
    </row>
    <row r="104" spans="1:8" ht="13.5" thickBot="1">
      <c r="A104" s="75" t="s">
        <v>232</v>
      </c>
      <c r="B104" s="65" t="s">
        <v>67</v>
      </c>
      <c r="C104" s="45"/>
      <c r="D104" s="506"/>
      <c r="E104" s="603" t="e">
        <f>#REF!/D104</f>
        <v>#REF!</v>
      </c>
      <c r="F104" s="608" t="e">
        <f>#REF!/8*12</f>
        <v>#REF!</v>
      </c>
      <c r="G104" s="635">
        <v>640</v>
      </c>
      <c r="H104" s="635">
        <v>640</v>
      </c>
    </row>
    <row r="105" spans="1:8" ht="13.5" thickBot="1">
      <c r="A105" s="74" t="s">
        <v>233</v>
      </c>
      <c r="B105" s="84" t="s">
        <v>65</v>
      </c>
      <c r="C105" s="49"/>
      <c r="D105" s="536"/>
      <c r="E105" s="603" t="e">
        <f>#REF!/D105</f>
        <v>#REF!</v>
      </c>
      <c r="F105" s="608" t="e">
        <f>#REF!/8*12</f>
        <v>#REF!</v>
      </c>
      <c r="G105" s="636">
        <f>G106+G110+G114+G115+G116+G117+G123+G124+G125+G126+G128</f>
        <v>547895</v>
      </c>
      <c r="H105" s="636">
        <f>H106+H110+H114+H115+H116+H117+H123+H124+H125+H126+H128</f>
        <v>549620</v>
      </c>
    </row>
    <row r="106" spans="1:8" ht="12.75">
      <c r="A106" s="543" t="s">
        <v>235</v>
      </c>
      <c r="B106" s="514" t="s">
        <v>650</v>
      </c>
      <c r="C106" s="539"/>
      <c r="D106" s="540"/>
      <c r="E106" s="603" t="e">
        <f>#REF!/D106</f>
        <v>#REF!</v>
      </c>
      <c r="F106" s="608" t="e">
        <f>#REF!/8*12</f>
        <v>#REF!</v>
      </c>
      <c r="G106" s="637">
        <f>G107+G108+G109</f>
        <v>52430</v>
      </c>
      <c r="H106" s="637">
        <f>H107+H108+H109</f>
        <v>52430</v>
      </c>
    </row>
    <row r="107" spans="1:8" ht="12.75">
      <c r="A107" s="75"/>
      <c r="B107" s="65" t="s">
        <v>657</v>
      </c>
      <c r="C107" s="45"/>
      <c r="D107" s="506"/>
      <c r="E107" s="603" t="e">
        <f>#REF!/D107</f>
        <v>#REF!</v>
      </c>
      <c r="F107" s="608" t="e">
        <f>#REF!/8*12</f>
        <v>#REF!</v>
      </c>
      <c r="G107" s="635">
        <v>36980</v>
      </c>
      <c r="H107" s="635">
        <v>36980</v>
      </c>
    </row>
    <row r="108" spans="1:8" ht="12.75">
      <c r="A108" s="75"/>
      <c r="B108" s="65" t="s">
        <v>658</v>
      </c>
      <c r="C108" s="45"/>
      <c r="D108" s="506"/>
      <c r="E108" s="606" t="e">
        <f>#REF!/D108</f>
        <v>#REF!</v>
      </c>
      <c r="F108" s="608" t="e">
        <f>#REF!/8*12</f>
        <v>#REF!</v>
      </c>
      <c r="G108" s="635">
        <v>1200</v>
      </c>
      <c r="H108" s="635">
        <v>1200</v>
      </c>
    </row>
    <row r="109" spans="1:9" ht="12.75">
      <c r="A109" s="75"/>
      <c r="B109" s="65" t="s">
        <v>659</v>
      </c>
      <c r="C109" s="45"/>
      <c r="D109" s="506"/>
      <c r="E109" s="606" t="e">
        <f>#REF!/D109</f>
        <v>#REF!</v>
      </c>
      <c r="F109" s="608" t="e">
        <f>#REF!/8*12</f>
        <v>#REF!</v>
      </c>
      <c r="G109" s="635">
        <v>14250</v>
      </c>
      <c r="H109" s="635">
        <v>14250</v>
      </c>
      <c r="I109" s="656"/>
    </row>
    <row r="110" spans="1:8" ht="12.75">
      <c r="A110" s="543" t="s">
        <v>238</v>
      </c>
      <c r="B110" s="514" t="s">
        <v>60</v>
      </c>
      <c r="C110" s="539"/>
      <c r="D110" s="540"/>
      <c r="E110" s="603" t="e">
        <f>#REF!/D110</f>
        <v>#REF!</v>
      </c>
      <c r="F110" s="608" t="e">
        <f>#REF!/8*12</f>
        <v>#REF!</v>
      </c>
      <c r="G110" s="637">
        <f>G111+G112+G113</f>
        <v>150400</v>
      </c>
      <c r="H110" s="637">
        <f>H111+H112+H113</f>
        <v>150400</v>
      </c>
    </row>
    <row r="111" spans="1:9" ht="12.75">
      <c r="A111" s="75"/>
      <c r="B111" s="65" t="s">
        <v>660</v>
      </c>
      <c r="C111" s="45"/>
      <c r="D111" s="506"/>
      <c r="E111" s="603" t="e">
        <f>#REF!/D111</f>
        <v>#REF!</v>
      </c>
      <c r="F111" s="608" t="e">
        <f>#REF!/8*12</f>
        <v>#REF!</v>
      </c>
      <c r="G111" s="647" t="s">
        <v>716</v>
      </c>
      <c r="H111" s="647" t="s">
        <v>716</v>
      </c>
      <c r="I111" s="602"/>
    </row>
    <row r="112" spans="1:8" ht="12.75">
      <c r="A112" s="75"/>
      <c r="B112" s="65" t="s">
        <v>661</v>
      </c>
      <c r="C112" s="45"/>
      <c r="D112" s="506"/>
      <c r="E112" s="603" t="e">
        <f>#REF!/D112</f>
        <v>#REF!</v>
      </c>
      <c r="F112" s="608" t="e">
        <f>#REF!/8*12</f>
        <v>#REF!</v>
      </c>
      <c r="G112" s="635">
        <v>3200</v>
      </c>
      <c r="H112" s="635">
        <v>3200</v>
      </c>
    </row>
    <row r="113" spans="1:8" ht="12.75">
      <c r="A113" s="75"/>
      <c r="B113" s="65" t="s">
        <v>662</v>
      </c>
      <c r="C113" s="45"/>
      <c r="D113" s="506"/>
      <c r="E113" s="603" t="e">
        <f>#REF!/D113</f>
        <v>#REF!</v>
      </c>
      <c r="F113" s="608" t="e">
        <f>#REF!/8*12</f>
        <v>#REF!</v>
      </c>
      <c r="G113" s="635">
        <v>10000</v>
      </c>
      <c r="H113" s="635">
        <v>10000</v>
      </c>
    </row>
    <row r="114" spans="1:9" ht="12.75">
      <c r="A114" s="75" t="s">
        <v>240</v>
      </c>
      <c r="B114" s="89" t="s">
        <v>58</v>
      </c>
      <c r="C114" s="12"/>
      <c r="D114" s="506"/>
      <c r="E114" s="606" t="e">
        <f>#REF!/D114</f>
        <v>#REF!</v>
      </c>
      <c r="F114" s="608" t="e">
        <f>#REF!/8*12</f>
        <v>#REF!</v>
      </c>
      <c r="G114" s="647" t="s">
        <v>719</v>
      </c>
      <c r="H114" s="647" t="s">
        <v>719</v>
      </c>
      <c r="I114" s="656"/>
    </row>
    <row r="115" spans="1:8" ht="12.75">
      <c r="A115" s="75" t="s">
        <v>242</v>
      </c>
      <c r="B115" s="65" t="s">
        <v>701</v>
      </c>
      <c r="C115" s="45"/>
      <c r="D115" s="506"/>
      <c r="E115" s="603" t="e">
        <f>#REF!/D115</f>
        <v>#REF!</v>
      </c>
      <c r="F115" s="608" t="e">
        <f>#REF!/8*12</f>
        <v>#REF!</v>
      </c>
      <c r="G115" s="635">
        <v>6000</v>
      </c>
      <c r="H115" s="635">
        <v>6000</v>
      </c>
    </row>
    <row r="116" spans="1:9" ht="12.75">
      <c r="A116" s="75" t="s">
        <v>243</v>
      </c>
      <c r="B116" s="65" t="s">
        <v>55</v>
      </c>
      <c r="C116" s="45"/>
      <c r="D116" s="506"/>
      <c r="E116" s="603" t="e">
        <f>#REF!/D116</f>
        <v>#REF!</v>
      </c>
      <c r="F116" s="608" t="e">
        <f>#REF!/8*12</f>
        <v>#REF!</v>
      </c>
      <c r="G116" s="647" t="s">
        <v>717</v>
      </c>
      <c r="H116" s="647" t="s">
        <v>717</v>
      </c>
      <c r="I116" s="602"/>
    </row>
    <row r="117" spans="1:9" ht="12.75">
      <c r="A117" s="543" t="s">
        <v>244</v>
      </c>
      <c r="B117" s="514" t="s">
        <v>651</v>
      </c>
      <c r="C117" s="539"/>
      <c r="D117" s="540"/>
      <c r="E117" s="603" t="e">
        <f>#REF!/D117</f>
        <v>#REF!</v>
      </c>
      <c r="F117" s="608" t="e">
        <f>#REF!/8*12</f>
        <v>#REF!</v>
      </c>
      <c r="G117" s="637">
        <f>G118+G119+G120+G121+G122</f>
        <v>187200</v>
      </c>
      <c r="H117" s="637">
        <f>H118+H119+H120+H121+H122</f>
        <v>188925</v>
      </c>
      <c r="I117" s="656"/>
    </row>
    <row r="118" spans="1:9" ht="12.75">
      <c r="A118" s="75"/>
      <c r="B118" s="65" t="s">
        <v>652</v>
      </c>
      <c r="C118" s="45"/>
      <c r="D118" s="506"/>
      <c r="E118" s="606" t="e">
        <f>#REF!/D118</f>
        <v>#REF!</v>
      </c>
      <c r="F118" s="608" t="e">
        <f>#REF!/8*12</f>
        <v>#REF!</v>
      </c>
      <c r="G118" s="647" t="s">
        <v>718</v>
      </c>
      <c r="H118" s="647" t="s">
        <v>726</v>
      </c>
      <c r="I118" s="656"/>
    </row>
    <row r="119" spans="1:9" ht="12.75">
      <c r="A119" s="75"/>
      <c r="B119" s="43" t="s">
        <v>653</v>
      </c>
      <c r="C119" s="45"/>
      <c r="D119" s="506"/>
      <c r="E119" s="603" t="e">
        <f>#REF!/D119</f>
        <v>#REF!</v>
      </c>
      <c r="F119" s="608" t="e">
        <f>#REF!/8*12</f>
        <v>#REF!</v>
      </c>
      <c r="G119" s="647" t="s">
        <v>720</v>
      </c>
      <c r="H119" s="647" t="s">
        <v>720</v>
      </c>
      <c r="I119" s="602"/>
    </row>
    <row r="120" spans="1:9" ht="12.75">
      <c r="A120" s="75"/>
      <c r="B120" s="43" t="s">
        <v>654</v>
      </c>
      <c r="C120" s="45"/>
      <c r="D120" s="506"/>
      <c r="E120" s="606" t="e">
        <f>#REF!/D120</f>
        <v>#REF!</v>
      </c>
      <c r="F120" s="608" t="e">
        <f>#REF!/8*12</f>
        <v>#REF!</v>
      </c>
      <c r="G120" s="647" t="s">
        <v>721</v>
      </c>
      <c r="H120" s="647" t="s">
        <v>721</v>
      </c>
      <c r="I120" s="602"/>
    </row>
    <row r="121" spans="1:9" ht="12.75">
      <c r="A121" s="75"/>
      <c r="B121" s="43" t="s">
        <v>655</v>
      </c>
      <c r="C121" s="45"/>
      <c r="D121" s="506"/>
      <c r="E121" s="606" t="e">
        <f>#REF!/D121</f>
        <v>#REF!</v>
      </c>
      <c r="F121" s="608" t="e">
        <f>#REF!/8*12</f>
        <v>#REF!</v>
      </c>
      <c r="G121" s="647" t="s">
        <v>722</v>
      </c>
      <c r="H121" s="647" t="s">
        <v>722</v>
      </c>
      <c r="I121" s="602"/>
    </row>
    <row r="122" spans="1:9" ht="12.75">
      <c r="A122" s="75"/>
      <c r="B122" s="65" t="s">
        <v>656</v>
      </c>
      <c r="C122" s="45"/>
      <c r="D122" s="506"/>
      <c r="E122" s="603" t="e">
        <f>#REF!/D122</f>
        <v>#REF!</v>
      </c>
      <c r="F122" s="608" t="e">
        <f>#REF!/8*12</f>
        <v>#REF!</v>
      </c>
      <c r="G122" s="635">
        <v>0</v>
      </c>
      <c r="H122" s="635">
        <v>0</v>
      </c>
      <c r="I122" s="656"/>
    </row>
    <row r="123" spans="1:9" ht="12.75">
      <c r="A123" s="75" t="s">
        <v>245</v>
      </c>
      <c r="B123" s="65" t="s">
        <v>53</v>
      </c>
      <c r="C123" s="45"/>
      <c r="D123" s="506"/>
      <c r="E123" s="603" t="e">
        <f>#REF!/D123</f>
        <v>#REF!</v>
      </c>
      <c r="F123" s="608" t="e">
        <f>#REF!/8*12</f>
        <v>#REF!</v>
      </c>
      <c r="G123" s="635">
        <v>500</v>
      </c>
      <c r="H123" s="635">
        <v>500</v>
      </c>
      <c r="I123" s="656"/>
    </row>
    <row r="124" spans="1:9" ht="12.75">
      <c r="A124" s="75" t="s">
        <v>250</v>
      </c>
      <c r="B124" s="65" t="s">
        <v>48</v>
      </c>
      <c r="C124" s="45"/>
      <c r="D124" s="506"/>
      <c r="E124" s="603" t="e">
        <f>#REF!/D124</f>
        <v>#REF!</v>
      </c>
      <c r="F124" s="608" t="e">
        <f>#REF!/8*12</f>
        <v>#REF!</v>
      </c>
      <c r="G124" s="635">
        <v>3000</v>
      </c>
      <c r="H124" s="635">
        <v>3000</v>
      </c>
      <c r="I124" s="656"/>
    </row>
    <row r="125" spans="1:9" ht="12.75">
      <c r="A125" s="75" t="s">
        <v>251</v>
      </c>
      <c r="B125" s="65" t="s">
        <v>47</v>
      </c>
      <c r="C125" s="45"/>
      <c r="D125" s="506"/>
      <c r="E125" s="603" t="e">
        <f>#REF!/D125</f>
        <v>#REF!</v>
      </c>
      <c r="F125" s="608" t="e">
        <f>#REF!/8*12</f>
        <v>#REF!</v>
      </c>
      <c r="G125" s="635">
        <v>24000</v>
      </c>
      <c r="H125" s="635">
        <v>24000</v>
      </c>
      <c r="I125" s="656"/>
    </row>
    <row r="126" spans="1:8" ht="12.75">
      <c r="A126" s="75" t="s">
        <v>255</v>
      </c>
      <c r="B126" s="65" t="s">
        <v>43</v>
      </c>
      <c r="C126" s="45"/>
      <c r="D126" s="506"/>
      <c r="E126" s="606" t="e">
        <f>#REF!/D126</f>
        <v>#REF!</v>
      </c>
      <c r="F126" s="608" t="e">
        <f>#REF!/8*12</f>
        <v>#REF!</v>
      </c>
      <c r="G126" s="635">
        <v>12770</v>
      </c>
      <c r="H126" s="635">
        <v>12770</v>
      </c>
    </row>
    <row r="127" spans="1:8" ht="12.75">
      <c r="A127" s="75" t="s">
        <v>256</v>
      </c>
      <c r="B127" s="65" t="s">
        <v>711</v>
      </c>
      <c r="C127" s="45"/>
      <c r="D127" s="506"/>
      <c r="E127" s="606"/>
      <c r="F127" s="608"/>
      <c r="G127" s="635"/>
      <c r="H127" s="635"/>
    </row>
    <row r="128" spans="1:8" ht="13.5" thickBot="1">
      <c r="A128" s="75" t="s">
        <v>257</v>
      </c>
      <c r="B128" s="65" t="s">
        <v>41</v>
      </c>
      <c r="C128" s="45"/>
      <c r="D128" s="506"/>
      <c r="E128" s="603" t="e">
        <f>#REF!/D128</f>
        <v>#REF!</v>
      </c>
      <c r="F128" s="608" t="e">
        <f>#REF!/8*12</f>
        <v>#REF!</v>
      </c>
      <c r="G128" s="635">
        <v>600</v>
      </c>
      <c r="H128" s="635">
        <v>600</v>
      </c>
    </row>
    <row r="129" spans="1:8" ht="13.5" thickBot="1">
      <c r="A129" s="74" t="s">
        <v>258</v>
      </c>
      <c r="B129" s="84" t="s">
        <v>39</v>
      </c>
      <c r="C129" s="49"/>
      <c r="D129" s="536"/>
      <c r="E129" s="603" t="e">
        <f>#REF!/D129</f>
        <v>#REF!</v>
      </c>
      <c r="F129" s="608" t="e">
        <f>#REF!/8*12</f>
        <v>#REF!</v>
      </c>
      <c r="G129" s="638">
        <f>G130+G133+G134+G137+G138+G139+G140</f>
        <v>1667807</v>
      </c>
      <c r="H129" s="638">
        <f>H130+H133+H134+H137+H138+H139+H140</f>
        <v>1721710</v>
      </c>
    </row>
    <row r="130" spans="1:8" ht="12.75">
      <c r="A130" s="542" t="s">
        <v>259</v>
      </c>
      <c r="B130" s="514" t="s">
        <v>38</v>
      </c>
      <c r="C130" s="539"/>
      <c r="D130" s="540"/>
      <c r="E130" s="603" t="e">
        <f>#REF!/D130</f>
        <v>#REF!</v>
      </c>
      <c r="F130" s="608" t="e">
        <f>#REF!/8*12</f>
        <v>#REF!</v>
      </c>
      <c r="G130" s="637">
        <f>G131+G132</f>
        <v>412980</v>
      </c>
      <c r="H130" s="637">
        <f>H131+H132</f>
        <v>418480</v>
      </c>
    </row>
    <row r="131" spans="1:8" ht="12.75">
      <c r="A131" s="75"/>
      <c r="B131" s="65" t="s">
        <v>668</v>
      </c>
      <c r="C131" s="45"/>
      <c r="D131" s="506"/>
      <c r="E131" s="603" t="e">
        <f>#REF!/D131</f>
        <v>#REF!</v>
      </c>
      <c r="F131" s="608" t="e">
        <f>#REF!/8*12</f>
        <v>#REF!</v>
      </c>
      <c r="G131" s="656">
        <v>388980</v>
      </c>
      <c r="H131" s="656">
        <v>394480</v>
      </c>
    </row>
    <row r="132" spans="1:8" ht="12.75">
      <c r="A132" s="75"/>
      <c r="B132" s="65" t="s">
        <v>669</v>
      </c>
      <c r="C132" s="45"/>
      <c r="D132" s="506"/>
      <c r="E132" s="603" t="e">
        <f>#REF!/D132</f>
        <v>#REF!</v>
      </c>
      <c r="F132" s="608" t="e">
        <f>#REF!/8*12</f>
        <v>#REF!</v>
      </c>
      <c r="G132" s="635">
        <v>24000</v>
      </c>
      <c r="H132" s="635">
        <v>24000</v>
      </c>
    </row>
    <row r="133" spans="1:8" ht="12.75">
      <c r="A133" s="75" t="s">
        <v>262</v>
      </c>
      <c r="B133" s="89" t="s">
        <v>35</v>
      </c>
      <c r="C133" s="12"/>
      <c r="D133" s="506"/>
      <c r="E133" s="606" t="e">
        <f>#REF!/D133</f>
        <v>#REF!</v>
      </c>
      <c r="F133" s="608" t="e">
        <f>#REF!/8*12</f>
        <v>#REF!</v>
      </c>
      <c r="G133" s="635">
        <v>16500</v>
      </c>
      <c r="H133" s="635">
        <v>16500</v>
      </c>
    </row>
    <row r="134" spans="1:9" ht="12.75">
      <c r="A134" s="543" t="s">
        <v>263</v>
      </c>
      <c r="B134" s="544" t="s">
        <v>34</v>
      </c>
      <c r="C134" s="545"/>
      <c r="D134" s="540"/>
      <c r="E134" s="603" t="e">
        <f>#REF!/D134</f>
        <v>#REF!</v>
      </c>
      <c r="F134" s="608" t="e">
        <f>#REF!/8*12</f>
        <v>#REF!</v>
      </c>
      <c r="G134" s="637">
        <f>G135+G136</f>
        <v>1087443</v>
      </c>
      <c r="H134" s="637">
        <f>H135+H136</f>
        <v>1135846</v>
      </c>
      <c r="I134" s="602"/>
    </row>
    <row r="135" spans="1:9" ht="12.75">
      <c r="A135" s="75"/>
      <c r="B135" s="89" t="s">
        <v>670</v>
      </c>
      <c r="C135" s="12"/>
      <c r="D135" s="506"/>
      <c r="E135" s="606" t="e">
        <f>#REF!/D135</f>
        <v>#REF!</v>
      </c>
      <c r="F135" s="608" t="e">
        <f>#REF!/8*12</f>
        <v>#REF!</v>
      </c>
      <c r="G135" s="602">
        <v>1082443</v>
      </c>
      <c r="H135" s="602">
        <v>1130846</v>
      </c>
      <c r="I135" s="656"/>
    </row>
    <row r="136" spans="1:8" ht="12.75">
      <c r="A136" s="75"/>
      <c r="B136" s="89" t="s">
        <v>669</v>
      </c>
      <c r="C136" s="12"/>
      <c r="D136" s="506"/>
      <c r="E136" s="603" t="e">
        <f>#REF!/D136</f>
        <v>#REF!</v>
      </c>
      <c r="F136" s="608" t="e">
        <f>#REF!/8*12</f>
        <v>#REF!</v>
      </c>
      <c r="G136" s="635">
        <v>5000</v>
      </c>
      <c r="H136" s="635">
        <v>5000</v>
      </c>
    </row>
    <row r="137" spans="1:8" ht="12.75">
      <c r="A137" s="75" t="s">
        <v>264</v>
      </c>
      <c r="B137" s="65" t="s">
        <v>33</v>
      </c>
      <c r="C137" s="45"/>
      <c r="D137" s="506"/>
      <c r="E137" s="603" t="e">
        <f>#REF!/D137</f>
        <v>#REF!</v>
      </c>
      <c r="F137" s="608" t="e">
        <f>#REF!/8*12</f>
        <v>#REF!</v>
      </c>
      <c r="G137" s="635">
        <v>1500</v>
      </c>
      <c r="H137" s="635">
        <v>1500</v>
      </c>
    </row>
    <row r="138" spans="1:8" ht="12.75">
      <c r="A138" s="75" t="s">
        <v>268</v>
      </c>
      <c r="B138" s="65" t="s">
        <v>709</v>
      </c>
      <c r="C138" s="45"/>
      <c r="D138" s="506"/>
      <c r="E138" s="603" t="e">
        <f>#REF!/D138</f>
        <v>#REF!</v>
      </c>
      <c r="F138" s="608" t="e">
        <f>#REF!/8*12</f>
        <v>#REF!</v>
      </c>
      <c r="G138" s="601">
        <v>43364</v>
      </c>
      <c r="H138" s="601">
        <v>43364</v>
      </c>
    </row>
    <row r="139" spans="1:9" ht="12.75">
      <c r="A139" s="75" t="s">
        <v>269</v>
      </c>
      <c r="B139" s="65" t="s">
        <v>710</v>
      </c>
      <c r="C139" s="45"/>
      <c r="D139" s="506"/>
      <c r="E139" s="603"/>
      <c r="F139" s="608"/>
      <c r="G139" s="601">
        <v>96520</v>
      </c>
      <c r="H139" s="601">
        <v>96520</v>
      </c>
      <c r="I139" s="602"/>
    </row>
    <row r="140" spans="1:8" ht="13.5" thickBot="1">
      <c r="A140" s="75" t="s">
        <v>270</v>
      </c>
      <c r="B140" s="90" t="s">
        <v>27</v>
      </c>
      <c r="C140" s="12"/>
      <c r="D140" s="506"/>
      <c r="E140" s="603" t="e">
        <f>#REF!/D140</f>
        <v>#REF!</v>
      </c>
      <c r="F140" s="608" t="e">
        <f>#REF!/8*12</f>
        <v>#REF!</v>
      </c>
      <c r="G140" s="601">
        <v>9500</v>
      </c>
      <c r="H140" s="601">
        <v>9500</v>
      </c>
    </row>
    <row r="141" spans="1:8" ht="13.5" thickBot="1">
      <c r="A141" s="74" t="s">
        <v>271</v>
      </c>
      <c r="B141" s="84" t="s">
        <v>25</v>
      </c>
      <c r="C141" s="49"/>
      <c r="D141" s="536"/>
      <c r="E141" s="603" t="e">
        <f>#REF!/D141</f>
        <v>#REF!</v>
      </c>
      <c r="F141" s="608" t="e">
        <f>#REF!/8*12</f>
        <v>#REF!</v>
      </c>
      <c r="G141" s="636">
        <f>G142+G143+G146+G147+G148+G149+G150</f>
        <v>354328</v>
      </c>
      <c r="H141" s="636">
        <f>H142+H143+H146+H147+H148+H149+H150</f>
        <v>397929</v>
      </c>
    </row>
    <row r="142" spans="1:8" ht="12.75">
      <c r="A142" s="75" t="s">
        <v>274</v>
      </c>
      <c r="B142" s="65" t="s">
        <v>22</v>
      </c>
      <c r="C142" s="45"/>
      <c r="D142" s="506"/>
      <c r="E142" s="603" t="e">
        <f>#REF!/D142</f>
        <v>#REF!</v>
      </c>
      <c r="F142" s="608" t="e">
        <f>#REF!/8*12</f>
        <v>#REF!</v>
      </c>
      <c r="G142" s="635">
        <v>24600</v>
      </c>
      <c r="H142" s="635">
        <v>24600</v>
      </c>
    </row>
    <row r="143" spans="1:8" ht="12.75">
      <c r="A143" s="75" t="s">
        <v>275</v>
      </c>
      <c r="B143" s="65" t="s">
        <v>21</v>
      </c>
      <c r="C143" s="45"/>
      <c r="D143" s="506"/>
      <c r="E143" s="603" t="e">
        <f>#REF!/D143</f>
        <v>#REF!</v>
      </c>
      <c r="F143" s="608" t="e">
        <f>#REF!/8*12</f>
        <v>#REF!</v>
      </c>
      <c r="G143" s="635">
        <f>G144+G145</f>
        <v>207600</v>
      </c>
      <c r="H143" s="635">
        <f>H144+H145</f>
        <v>211781</v>
      </c>
    </row>
    <row r="144" spans="1:8" ht="12.75">
      <c r="A144" s="75"/>
      <c r="B144" s="65" t="s">
        <v>671</v>
      </c>
      <c r="C144" s="45"/>
      <c r="D144" s="506"/>
      <c r="E144" s="603" t="e">
        <f>#REF!/D144</f>
        <v>#REF!</v>
      </c>
      <c r="F144" s="608" t="e">
        <f>#REF!/8*12</f>
        <v>#REF!</v>
      </c>
      <c r="G144" s="635">
        <v>182600</v>
      </c>
      <c r="H144" s="663">
        <v>186781</v>
      </c>
    </row>
    <row r="145" spans="1:8" ht="12.75">
      <c r="A145" s="75"/>
      <c r="B145" s="65" t="s">
        <v>669</v>
      </c>
      <c r="C145" s="45"/>
      <c r="D145" s="506"/>
      <c r="E145" s="606" t="e">
        <f>#REF!/D145</f>
        <v>#REF!</v>
      </c>
      <c r="F145" s="608" t="e">
        <f>#REF!/8*12</f>
        <v>#REF!</v>
      </c>
      <c r="G145" s="635">
        <v>25000</v>
      </c>
      <c r="H145" s="635">
        <v>25000</v>
      </c>
    </row>
    <row r="146" spans="1:8" ht="12.75">
      <c r="A146" s="75" t="s">
        <v>276</v>
      </c>
      <c r="B146" s="65" t="s">
        <v>20</v>
      </c>
      <c r="C146" s="45"/>
      <c r="D146" s="506"/>
      <c r="E146" s="603" t="e">
        <f>#REF!/D146</f>
        <v>#REF!</v>
      </c>
      <c r="F146" s="608" t="e">
        <f>#REF!/8*12</f>
        <v>#REF!</v>
      </c>
      <c r="G146" s="635">
        <v>2500</v>
      </c>
      <c r="H146" s="635">
        <v>2500</v>
      </c>
    </row>
    <row r="147" spans="1:8" ht="12.75">
      <c r="A147" s="75" t="s">
        <v>277</v>
      </c>
      <c r="B147" s="89" t="s">
        <v>19</v>
      </c>
      <c r="C147" s="12"/>
      <c r="D147" s="506"/>
      <c r="E147" s="603" t="e">
        <f>#REF!/D147</f>
        <v>#REF!</v>
      </c>
      <c r="F147" s="608" t="e">
        <f>#REF!/8*12</f>
        <v>#REF!</v>
      </c>
      <c r="G147" s="639">
        <v>10000</v>
      </c>
      <c r="H147" s="639">
        <v>10000</v>
      </c>
    </row>
    <row r="148" spans="1:9" ht="12.75">
      <c r="A148" s="75" t="s">
        <v>280</v>
      </c>
      <c r="B148" s="65" t="s">
        <v>16</v>
      </c>
      <c r="C148" s="45"/>
      <c r="D148" s="506"/>
      <c r="E148" s="603" t="e">
        <f>#REF!/D148</f>
        <v>#REF!</v>
      </c>
      <c r="F148" s="608" t="e">
        <f>#REF!/8*12</f>
        <v>#REF!</v>
      </c>
      <c r="G148" s="658">
        <v>79961</v>
      </c>
      <c r="H148" s="665">
        <v>107739</v>
      </c>
      <c r="I148" s="656"/>
    </row>
    <row r="149" spans="1:9" ht="12.75">
      <c r="A149" s="75" t="s">
        <v>284</v>
      </c>
      <c r="B149" s="81" t="s">
        <v>12</v>
      </c>
      <c r="C149" s="45"/>
      <c r="D149" s="508"/>
      <c r="E149" s="603" t="e">
        <f>#REF!/D149</f>
        <v>#REF!</v>
      </c>
      <c r="F149" s="608" t="e">
        <f>#REF!/8*12</f>
        <v>#REF!</v>
      </c>
      <c r="G149" s="659">
        <v>11667</v>
      </c>
      <c r="H149" s="659">
        <v>23309</v>
      </c>
      <c r="I149" s="656"/>
    </row>
    <row r="150" spans="1:8" ht="13.5" thickBot="1">
      <c r="A150" s="75" t="s">
        <v>285</v>
      </c>
      <c r="B150" s="65" t="s">
        <v>11</v>
      </c>
      <c r="C150" s="45"/>
      <c r="D150" s="506"/>
      <c r="E150" s="603" t="e">
        <f>#REF!/D150</f>
        <v>#REF!</v>
      </c>
      <c r="F150" s="608" t="e">
        <f>#REF!/8*12</f>
        <v>#REF!</v>
      </c>
      <c r="G150" s="639">
        <v>18000</v>
      </c>
      <c r="H150" s="639">
        <v>18000</v>
      </c>
    </row>
    <row r="151" spans="1:8" ht="13.5" thickBot="1">
      <c r="A151" s="80"/>
      <c r="B151" s="91"/>
      <c r="C151" s="51"/>
      <c r="D151" s="576"/>
      <c r="E151" s="603"/>
      <c r="G151" s="646"/>
      <c r="H151" s="646"/>
    </row>
    <row r="152" spans="1:9" s="654" customFormat="1" ht="13.5" thickBot="1">
      <c r="A152" s="63"/>
      <c r="B152" s="650" t="s">
        <v>8</v>
      </c>
      <c r="C152" s="650"/>
      <c r="D152" s="651"/>
      <c r="E152" s="652"/>
      <c r="F152" s="653"/>
      <c r="I152" s="601"/>
    </row>
    <row r="153" spans="1:8" ht="12.75">
      <c r="A153" s="68"/>
      <c r="B153" s="30" t="s">
        <v>712</v>
      </c>
      <c r="C153" s="52"/>
      <c r="D153" s="499"/>
      <c r="E153" s="603" t="e">
        <f>#REF!/D153</f>
        <v>#REF!</v>
      </c>
      <c r="G153" s="601">
        <v>1251534</v>
      </c>
      <c r="H153" s="601">
        <v>1251534</v>
      </c>
    </row>
    <row r="154" spans="1:4" ht="12.75">
      <c r="A154" s="68"/>
      <c r="B154" s="9"/>
      <c r="C154" s="53" t="s">
        <v>164</v>
      </c>
      <c r="D154" s="527"/>
    </row>
    <row r="155" spans="1:8" ht="13.5" thickBot="1">
      <c r="A155" s="66"/>
      <c r="B155" s="54" t="s">
        <v>645</v>
      </c>
      <c r="C155" s="55"/>
      <c r="D155" s="578"/>
      <c r="E155" s="562"/>
      <c r="F155" s="562"/>
      <c r="G155" s="602">
        <v>3600</v>
      </c>
      <c r="H155" s="602">
        <v>103504</v>
      </c>
    </row>
    <row r="156" spans="1:4" ht="12.75">
      <c r="A156" s="82" t="s">
        <v>3</v>
      </c>
      <c r="B156" s="58"/>
      <c r="D156" s="579"/>
    </row>
    <row r="157" spans="1:4" ht="12.75">
      <c r="A157" s="82" t="s">
        <v>2</v>
      </c>
      <c r="B157" s="58"/>
      <c r="D157" s="579"/>
    </row>
    <row r="158" spans="1:8" ht="12.75">
      <c r="A158" s="463" t="s">
        <v>1</v>
      </c>
      <c r="B158" s="8"/>
      <c r="D158" s="512"/>
      <c r="E158" s="512"/>
      <c r="G158" s="512">
        <f>IF(G153-G155&lt;0,0,G153-G155)/G3</f>
        <v>0.36926040449172226</v>
      </c>
      <c r="H158" s="512">
        <f>IF(H153-H155&lt;0,0,H153-H155)/H3</f>
        <v>0.33537337064800155</v>
      </c>
    </row>
    <row r="159" spans="1:8" ht="12.75">
      <c r="A159" s="59" t="s">
        <v>165</v>
      </c>
      <c r="D159" s="580"/>
      <c r="G159" s="640">
        <f>G66+G67-G70</f>
        <v>0</v>
      </c>
      <c r="H159" s="640">
        <f>H66+H67-H70</f>
        <v>0</v>
      </c>
    </row>
    <row r="160" ht="12.75">
      <c r="D160" s="655"/>
    </row>
    <row r="161" spans="3:8" ht="12.75">
      <c r="C161" s="59" t="s">
        <v>723</v>
      </c>
      <c r="G161" s="601">
        <v>129000</v>
      </c>
      <c r="H161" s="601">
        <v>289451</v>
      </c>
    </row>
    <row r="162" spans="3:8" ht="12.75">
      <c r="C162" s="59" t="s">
        <v>724</v>
      </c>
      <c r="G162" s="601">
        <v>3600</v>
      </c>
      <c r="H162" s="601">
        <v>103504</v>
      </c>
    </row>
    <row r="163" ht="12.75"/>
    <row r="164" ht="12.75">
      <c r="C164" s="671">
        <v>42390</v>
      </c>
    </row>
    <row r="165" ht="12.75"/>
  </sheetData>
  <sheetProtection/>
  <mergeCells count="1">
    <mergeCell ref="B73:C73"/>
  </mergeCells>
  <conditionalFormatting sqref="D49 G49:H49">
    <cfRule type="cellIs" priority="2" dxfId="0" operator="lessThan" stopIfTrue="1">
      <formula>0</formula>
    </cfRule>
  </conditionalFormatting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3"/>
  <headerFooter alignWithMargins="0">
    <oddHeader>&amp;C21.01.2016</oddHeader>
    <oddFooter>&amp;CLk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0"/>
  <sheetViews>
    <sheetView zoomScalePageLayoutView="0" workbookViewId="0" topLeftCell="A115">
      <selection activeCell="D152" sqref="D152"/>
    </sheetView>
  </sheetViews>
  <sheetFormatPr defaultColWidth="9.140625" defaultRowHeight="12.75"/>
  <cols>
    <col min="1" max="1" width="11.28125" style="485" customWidth="1"/>
    <col min="2" max="2" width="3.57421875" style="59" customWidth="1"/>
    <col min="3" max="3" width="40.00390625" style="59" customWidth="1"/>
    <col min="4" max="4" width="15.421875" style="564" customWidth="1"/>
    <col min="5" max="5" width="14.140625" style="6" bestFit="1" customWidth="1"/>
    <col min="6" max="6" width="11.00390625" style="616" customWidth="1"/>
    <col min="7" max="16384" width="9.140625" style="7" customWidth="1"/>
  </cols>
  <sheetData>
    <row r="1" spans="1:7" s="59" customFormat="1" ht="12.75">
      <c r="A1" s="485"/>
      <c r="B1" s="470" t="s">
        <v>646</v>
      </c>
      <c r="C1" s="484"/>
      <c r="D1" s="563"/>
      <c r="E1" s="26"/>
      <c r="F1" s="611"/>
      <c r="G1" s="7"/>
    </row>
    <row r="2" spans="1:7" s="59" customFormat="1" ht="13.5" thickBot="1">
      <c r="A2" s="583">
        <v>41121</v>
      </c>
      <c r="B2" s="31"/>
      <c r="C2" s="32"/>
      <c r="D2" s="564"/>
      <c r="E2" s="465"/>
      <c r="F2" s="612"/>
      <c r="G2" s="7"/>
    </row>
    <row r="3" spans="1:7" s="59" customFormat="1" ht="12.75" customHeight="1">
      <c r="A3" s="486" t="s">
        <v>0</v>
      </c>
      <c r="B3" s="61"/>
      <c r="C3" s="34"/>
      <c r="D3" s="565"/>
      <c r="E3" s="584"/>
      <c r="F3" s="612"/>
      <c r="G3" s="7"/>
    </row>
    <row r="4" spans="1:7" s="59" customFormat="1" ht="10.5" customHeight="1" thickBot="1">
      <c r="A4" s="487" t="s">
        <v>167</v>
      </c>
      <c r="B4" s="62"/>
      <c r="C4" s="35"/>
      <c r="D4" s="566"/>
      <c r="E4" s="585" t="s">
        <v>163</v>
      </c>
      <c r="F4" s="612"/>
      <c r="G4" s="7"/>
    </row>
    <row r="5" spans="1:7" s="602" customFormat="1" ht="44.25" customHeight="1" thickBot="1">
      <c r="A5" s="598" t="s">
        <v>304</v>
      </c>
      <c r="B5" s="599" t="s">
        <v>162</v>
      </c>
      <c r="C5" s="600"/>
      <c r="D5" s="522" t="s">
        <v>173</v>
      </c>
      <c r="E5" s="586" t="s">
        <v>161</v>
      </c>
      <c r="F5" s="613"/>
      <c r="G5" s="601"/>
    </row>
    <row r="6" spans="1:7" s="59" customFormat="1" ht="15" customHeight="1" thickBot="1">
      <c r="A6" s="488"/>
      <c r="B6" s="456" t="s">
        <v>160</v>
      </c>
      <c r="C6" s="457"/>
      <c r="D6" s="523">
        <f>D7+D10+D21+D36</f>
        <v>2705554</v>
      </c>
      <c r="E6" s="587">
        <f>E7+E10+E21+E36</f>
        <v>1960821.03</v>
      </c>
      <c r="F6" s="614">
        <f>F7+F10+F21+F36</f>
        <v>2754081.605</v>
      </c>
      <c r="G6" s="7"/>
    </row>
    <row r="7" spans="1:7" s="59" customFormat="1" ht="13.5" thickBot="1">
      <c r="A7" s="488">
        <v>30</v>
      </c>
      <c r="B7" s="472" t="s">
        <v>159</v>
      </c>
      <c r="C7" s="473"/>
      <c r="D7" s="524">
        <f>SUM(D8:D9)</f>
        <v>1475000</v>
      </c>
      <c r="E7" s="588">
        <f>SUM(E8:E9)</f>
        <v>1001162</v>
      </c>
      <c r="F7" s="615">
        <f>SUM(F8:F9)</f>
        <v>1555747.605</v>
      </c>
      <c r="G7" s="7"/>
    </row>
    <row r="8" spans="1:6" ht="12.75">
      <c r="A8" s="489">
        <v>3000</v>
      </c>
      <c r="B8" s="64"/>
      <c r="C8" s="37" t="s">
        <v>158</v>
      </c>
      <c r="D8" s="501">
        <v>1325000</v>
      </c>
      <c r="E8" s="589">
        <v>909869</v>
      </c>
      <c r="F8" s="612">
        <f>E8/8*12*1.03</f>
        <v>1405747.605</v>
      </c>
    </row>
    <row r="9" spans="1:6" ht="13.5" thickBot="1">
      <c r="A9" s="490">
        <v>3030</v>
      </c>
      <c r="B9" s="65"/>
      <c r="C9" s="37" t="s">
        <v>157</v>
      </c>
      <c r="D9" s="501">
        <v>150000</v>
      </c>
      <c r="E9" s="550">
        <v>91293</v>
      </c>
      <c r="F9" s="616">
        <v>150000</v>
      </c>
    </row>
    <row r="10" spans="1:6" s="59" customFormat="1" ht="12.75">
      <c r="A10" s="493">
        <v>32</v>
      </c>
      <c r="B10" s="518" t="s">
        <v>152</v>
      </c>
      <c r="C10" s="519"/>
      <c r="D10" s="523">
        <f>D11+D12+D13+D14+D15+D16+D17+D18+D19+D20</f>
        <v>262584</v>
      </c>
      <c r="E10" s="548">
        <f>E11+E12+E13+E14+E15+E16+E17+E18+E19+E20</f>
        <v>190974</v>
      </c>
      <c r="F10" s="548">
        <f>F11+F12+F13+F14+F15+F16+F17+F18+F19+F20</f>
        <v>275534</v>
      </c>
    </row>
    <row r="11" spans="1:6" s="59" customFormat="1" ht="12.75">
      <c r="A11" s="520">
        <v>320</v>
      </c>
      <c r="B11" s="514" t="s">
        <v>672</v>
      </c>
      <c r="C11" s="18"/>
      <c r="D11" s="525">
        <v>6000</v>
      </c>
      <c r="E11" s="525">
        <v>7749.23</v>
      </c>
      <c r="F11" s="617">
        <v>10000</v>
      </c>
    </row>
    <row r="12" spans="1:6" s="59" customFormat="1" ht="12.75">
      <c r="A12" s="520">
        <v>3220</v>
      </c>
      <c r="B12" s="65" t="s">
        <v>673</v>
      </c>
      <c r="C12" s="37"/>
      <c r="D12" s="525">
        <v>108250</v>
      </c>
      <c r="E12" s="525">
        <v>78991.79</v>
      </c>
      <c r="F12" s="617">
        <v>110000</v>
      </c>
    </row>
    <row r="13" spans="1:6" s="59" customFormat="1" ht="12.75">
      <c r="A13" s="520">
        <v>3221</v>
      </c>
      <c r="B13" s="65" t="s">
        <v>674</v>
      </c>
      <c r="C13" s="37"/>
      <c r="D13" s="525">
        <v>20900</v>
      </c>
      <c r="E13" s="525">
        <v>20186.18</v>
      </c>
      <c r="F13" s="617">
        <v>23000</v>
      </c>
    </row>
    <row r="14" spans="1:6" s="59" customFormat="1" ht="12.75">
      <c r="A14" s="520">
        <v>3222</v>
      </c>
      <c r="B14" s="65" t="s">
        <v>675</v>
      </c>
      <c r="C14" s="37"/>
      <c r="D14" s="525">
        <v>3800</v>
      </c>
      <c r="E14" s="525">
        <v>2060.08</v>
      </c>
      <c r="F14" s="617">
        <v>4000</v>
      </c>
    </row>
    <row r="15" spans="1:6" s="59" customFormat="1" ht="12.75">
      <c r="A15" s="520">
        <v>3224</v>
      </c>
      <c r="B15" s="65" t="s">
        <v>676</v>
      </c>
      <c r="C15" s="37"/>
      <c r="D15" s="525">
        <v>100000</v>
      </c>
      <c r="E15" s="525">
        <v>64331.74</v>
      </c>
      <c r="F15" s="617">
        <v>105000</v>
      </c>
    </row>
    <row r="16" spans="1:6" s="59" customFormat="1" ht="12.75">
      <c r="A16" s="520">
        <v>3225</v>
      </c>
      <c r="B16" s="65" t="s">
        <v>677</v>
      </c>
      <c r="C16" s="37"/>
      <c r="D16" s="525">
        <v>1000</v>
      </c>
      <c r="E16" s="525">
        <v>947.45</v>
      </c>
      <c r="F16" s="617">
        <v>1000</v>
      </c>
    </row>
    <row r="17" spans="1:6" s="59" customFormat="1" ht="12.75">
      <c r="A17" s="520">
        <v>3229</v>
      </c>
      <c r="B17" s="65" t="s">
        <v>678</v>
      </c>
      <c r="C17" s="37"/>
      <c r="D17" s="525">
        <v>100</v>
      </c>
      <c r="E17" s="525">
        <v>2.56</v>
      </c>
      <c r="F17" s="617"/>
    </row>
    <row r="18" spans="1:6" s="59" customFormat="1" ht="12.75">
      <c r="A18" s="520">
        <v>3233</v>
      </c>
      <c r="B18" s="65" t="s">
        <v>679</v>
      </c>
      <c r="C18" s="37"/>
      <c r="D18" s="525">
        <v>21000</v>
      </c>
      <c r="E18" s="525">
        <v>15052.71</v>
      </c>
      <c r="F18" s="617">
        <v>21000</v>
      </c>
    </row>
    <row r="19" spans="1:6" s="59" customFormat="1" ht="12.75">
      <c r="A19" s="520">
        <v>3237</v>
      </c>
      <c r="B19" s="65"/>
      <c r="C19" s="37" t="s">
        <v>680</v>
      </c>
      <c r="D19" s="525">
        <v>1534</v>
      </c>
      <c r="E19" s="525">
        <v>1533.88</v>
      </c>
      <c r="F19" s="617">
        <v>1534</v>
      </c>
    </row>
    <row r="20" spans="1:6" s="59" customFormat="1" ht="12.75">
      <c r="A20" s="520">
        <v>3238</v>
      </c>
      <c r="B20" s="65"/>
      <c r="C20" s="37" t="s">
        <v>688</v>
      </c>
      <c r="D20" s="525"/>
      <c r="E20" s="525">
        <v>118.38</v>
      </c>
      <c r="F20" s="617"/>
    </row>
    <row r="21" spans="1:6" s="59" customFormat="1" ht="13.5" thickBot="1">
      <c r="A21" s="492" t="s">
        <v>175</v>
      </c>
      <c r="B21" s="475" t="s">
        <v>168</v>
      </c>
      <c r="C21" s="476"/>
      <c r="D21" s="526">
        <f>D22+D23+D33+D34+D32+D25+D26+D29+D30+D31+D35</f>
        <v>959270</v>
      </c>
      <c r="E21" s="551">
        <f>SUM(E22:E35)</f>
        <v>759269.03</v>
      </c>
      <c r="F21" s="551">
        <f>SUM(F22:F35)</f>
        <v>912300</v>
      </c>
    </row>
    <row r="22" spans="1:6" s="59" customFormat="1" ht="13.5" thickBot="1">
      <c r="A22" s="493"/>
      <c r="B22" s="65" t="s">
        <v>681</v>
      </c>
      <c r="C22" s="37"/>
      <c r="D22" s="499">
        <v>5300</v>
      </c>
      <c r="E22" s="525">
        <v>3515.75</v>
      </c>
      <c r="F22" s="617">
        <v>5300</v>
      </c>
    </row>
    <row r="23" spans="1:6" s="59" customFormat="1" ht="12.75">
      <c r="A23" s="493"/>
      <c r="B23" s="65" t="s">
        <v>682</v>
      </c>
      <c r="C23" s="37"/>
      <c r="D23" s="499">
        <v>31987</v>
      </c>
      <c r="E23" s="525">
        <v>31987</v>
      </c>
      <c r="F23" s="617">
        <v>32000</v>
      </c>
    </row>
    <row r="24" spans="1:6" s="59" customFormat="1" ht="12.75">
      <c r="A24" s="493"/>
      <c r="B24" s="65" t="s">
        <v>696</v>
      </c>
      <c r="C24" s="37"/>
      <c r="D24" s="525"/>
      <c r="E24" s="525">
        <v>1490</v>
      </c>
      <c r="F24" s="617"/>
    </row>
    <row r="25" spans="1:6" s="59" customFormat="1" ht="12.75">
      <c r="A25" s="493"/>
      <c r="B25" s="65" t="s">
        <v>690</v>
      </c>
      <c r="C25" s="37"/>
      <c r="D25" s="525"/>
      <c r="E25" s="525">
        <v>2694.68</v>
      </c>
      <c r="F25" s="617"/>
    </row>
    <row r="26" spans="1:6" s="59" customFormat="1" ht="12.75">
      <c r="A26" s="493"/>
      <c r="B26" s="65" t="s">
        <v>691</v>
      </c>
      <c r="C26" s="37"/>
      <c r="D26" s="525"/>
      <c r="E26" s="525">
        <v>383.48</v>
      </c>
      <c r="F26" s="617"/>
    </row>
    <row r="27" spans="1:6" s="59" customFormat="1" ht="12.75">
      <c r="A27" s="493"/>
      <c r="B27" s="65" t="s">
        <v>697</v>
      </c>
      <c r="C27" s="37"/>
      <c r="D27" s="525"/>
      <c r="E27" s="525">
        <v>1577</v>
      </c>
      <c r="F27" s="617"/>
    </row>
    <row r="28" spans="1:6" s="59" customFormat="1" ht="12.75">
      <c r="A28" s="493"/>
      <c r="B28" s="65" t="s">
        <v>698</v>
      </c>
      <c r="C28" s="37"/>
      <c r="D28" s="525"/>
      <c r="E28" s="525">
        <v>1586</v>
      </c>
      <c r="F28" s="617"/>
    </row>
    <row r="29" spans="1:6" s="59" customFormat="1" ht="12.75">
      <c r="A29" s="493"/>
      <c r="B29" s="65" t="s">
        <v>689</v>
      </c>
      <c r="C29" s="37"/>
      <c r="D29" s="525"/>
      <c r="E29" s="525">
        <v>6455.5</v>
      </c>
      <c r="F29" s="617"/>
    </row>
    <row r="30" spans="1:6" s="59" customFormat="1" ht="12.75">
      <c r="A30" s="493">
        <v>350002</v>
      </c>
      <c r="B30" s="65" t="s">
        <v>692</v>
      </c>
      <c r="C30" s="37"/>
      <c r="D30" s="525"/>
      <c r="E30" s="525">
        <v>5175</v>
      </c>
      <c r="F30" s="617"/>
    </row>
    <row r="31" spans="1:6" s="59" customFormat="1" ht="12.75">
      <c r="A31" s="493">
        <v>350003</v>
      </c>
      <c r="B31" s="65" t="s">
        <v>693</v>
      </c>
      <c r="C31" s="37"/>
      <c r="D31" s="525"/>
      <c r="E31" s="525">
        <v>22630</v>
      </c>
      <c r="F31" s="617"/>
    </row>
    <row r="32" spans="1:6" s="59" customFormat="1" ht="13.5" thickBot="1">
      <c r="A32" s="493" t="s">
        <v>388</v>
      </c>
      <c r="B32" s="65" t="s">
        <v>683</v>
      </c>
      <c r="C32" s="37"/>
      <c r="D32" s="527">
        <v>7900</v>
      </c>
      <c r="E32" s="525">
        <v>6474.5</v>
      </c>
      <c r="F32" s="617"/>
    </row>
    <row r="33" spans="1:6" ht="12.75">
      <c r="A33" s="490" t="s">
        <v>294</v>
      </c>
      <c r="B33" s="65"/>
      <c r="C33" s="37" t="s">
        <v>287</v>
      </c>
      <c r="D33" s="499">
        <v>371005</v>
      </c>
      <c r="E33" s="525">
        <v>274400</v>
      </c>
      <c r="F33" s="616">
        <v>350000</v>
      </c>
    </row>
    <row r="34" spans="1:6" ht="12.75">
      <c r="A34" s="490" t="s">
        <v>295</v>
      </c>
      <c r="B34" s="65"/>
      <c r="C34" s="38" t="s">
        <v>288</v>
      </c>
      <c r="D34" s="501">
        <v>543078</v>
      </c>
      <c r="E34" s="525">
        <v>400680</v>
      </c>
      <c r="F34" s="616">
        <v>525000</v>
      </c>
    </row>
    <row r="35" spans="1:5" ht="13.5" thickBot="1">
      <c r="A35" s="490">
        <v>3528</v>
      </c>
      <c r="B35" s="65" t="s">
        <v>694</v>
      </c>
      <c r="C35" s="38"/>
      <c r="D35" s="501"/>
      <c r="E35" s="525">
        <v>220.12</v>
      </c>
    </row>
    <row r="36" spans="1:6" s="59" customFormat="1" ht="13.5" thickBot="1">
      <c r="A36" s="488" t="s">
        <v>176</v>
      </c>
      <c r="B36" s="474" t="s">
        <v>151</v>
      </c>
      <c r="C36" s="473"/>
      <c r="D36" s="524">
        <f>SUM(D37:D40)</f>
        <v>8700</v>
      </c>
      <c r="E36" s="549">
        <f>SUM(E37:E40)</f>
        <v>9416</v>
      </c>
      <c r="F36" s="549">
        <f>SUM(F37:F40)</f>
        <v>10500</v>
      </c>
    </row>
    <row r="37" spans="1:6" ht="12.75">
      <c r="A37" s="489" t="s">
        <v>647</v>
      </c>
      <c r="B37" s="64"/>
      <c r="C37" s="471" t="s">
        <v>150</v>
      </c>
      <c r="D37" s="528">
        <v>2000</v>
      </c>
      <c r="E37" s="552">
        <v>4016</v>
      </c>
      <c r="F37" s="616">
        <v>4000</v>
      </c>
    </row>
    <row r="38" spans="1:6" ht="12.75">
      <c r="A38" s="490">
        <v>382540</v>
      </c>
      <c r="B38" s="65"/>
      <c r="C38" s="37" t="s">
        <v>149</v>
      </c>
      <c r="D38" s="529">
        <v>3000</v>
      </c>
      <c r="E38" s="553">
        <v>2210</v>
      </c>
      <c r="F38" s="616">
        <v>3000</v>
      </c>
    </row>
    <row r="39" spans="1:6" s="59" customFormat="1" ht="12.75">
      <c r="A39" s="490">
        <v>3882</v>
      </c>
      <c r="B39" s="65"/>
      <c r="C39" s="37" t="s">
        <v>148</v>
      </c>
      <c r="D39" s="502">
        <v>3700</v>
      </c>
      <c r="E39" s="502">
        <v>1889</v>
      </c>
      <c r="F39" s="617">
        <v>3500</v>
      </c>
    </row>
    <row r="40" spans="1:6" s="59" customFormat="1" ht="13.5" thickBot="1">
      <c r="A40" s="491" t="s">
        <v>649</v>
      </c>
      <c r="B40" s="67"/>
      <c r="C40" s="40" t="s">
        <v>648</v>
      </c>
      <c r="D40" s="526"/>
      <c r="E40" s="551">
        <v>1301</v>
      </c>
      <c r="F40" s="617"/>
    </row>
    <row r="41" spans="1:6" s="59" customFormat="1" ht="13.5" thickBot="1">
      <c r="A41" s="493"/>
      <c r="B41" s="458" t="s">
        <v>147</v>
      </c>
      <c r="C41" s="459"/>
      <c r="D41" s="526">
        <f>D42+D47</f>
        <v>2521044</v>
      </c>
      <c r="E41" s="551">
        <f>E42+E47</f>
        <v>1660829.5</v>
      </c>
      <c r="F41" s="551">
        <f>F42+F47</f>
        <v>2622000</v>
      </c>
    </row>
    <row r="42" spans="1:6" s="59" customFormat="1" ht="13.5" thickBot="1">
      <c r="A42" s="494" t="s">
        <v>178</v>
      </c>
      <c r="B42" s="475" t="s">
        <v>169</v>
      </c>
      <c r="C42" s="476"/>
      <c r="D42" s="526">
        <f>D43+D44+D45+D46</f>
        <v>231719</v>
      </c>
      <c r="E42" s="551">
        <f>E43+E44+E45+E46</f>
        <v>123215.49</v>
      </c>
      <c r="F42" s="551">
        <f>F43+F44+F45+F46</f>
        <v>210000</v>
      </c>
    </row>
    <row r="43" spans="1:6" ht="12.75">
      <c r="A43" s="489">
        <v>40</v>
      </c>
      <c r="B43" s="64"/>
      <c r="C43" s="42" t="s">
        <v>146</v>
      </c>
      <c r="D43" s="567">
        <v>41000</v>
      </c>
      <c r="E43" s="552">
        <v>23001.95</v>
      </c>
      <c r="F43" s="616">
        <v>43000</v>
      </c>
    </row>
    <row r="44" spans="1:6" ht="12.75">
      <c r="A44" s="490">
        <v>413</v>
      </c>
      <c r="B44" s="65"/>
      <c r="C44" s="17" t="s">
        <v>170</v>
      </c>
      <c r="D44" s="527">
        <v>140643</v>
      </c>
      <c r="E44" s="525">
        <v>68909.47</v>
      </c>
      <c r="F44" s="616">
        <v>140000</v>
      </c>
    </row>
    <row r="45" spans="1:6" ht="12.75">
      <c r="A45" s="490">
        <v>4500</v>
      </c>
      <c r="B45" s="65"/>
      <c r="C45" s="43" t="s">
        <v>171</v>
      </c>
      <c r="D45" s="527">
        <v>2826</v>
      </c>
      <c r="E45" s="525">
        <v>1116.05</v>
      </c>
      <c r="F45" s="616">
        <v>2000</v>
      </c>
    </row>
    <row r="46" spans="1:6" ht="13.5" thickBot="1">
      <c r="A46" s="495">
        <v>452</v>
      </c>
      <c r="B46" s="70"/>
      <c r="C46" s="20" t="s">
        <v>172</v>
      </c>
      <c r="D46" s="501">
        <v>47250</v>
      </c>
      <c r="E46" s="553">
        <v>30188.02</v>
      </c>
      <c r="F46" s="616">
        <v>25000</v>
      </c>
    </row>
    <row r="47" spans="1:6" s="59" customFormat="1" ht="13.5" thickBot="1">
      <c r="A47" s="492"/>
      <c r="B47" s="474" t="s">
        <v>145</v>
      </c>
      <c r="C47" s="473"/>
      <c r="D47" s="524">
        <f>D48+D49+D50</f>
        <v>2289325</v>
      </c>
      <c r="E47" s="549">
        <f>E48+E49+E50</f>
        <v>1537614.01</v>
      </c>
      <c r="F47" s="549">
        <f>F48+F49+F50</f>
        <v>2412000</v>
      </c>
    </row>
    <row r="48" spans="1:6" ht="12.75">
      <c r="A48" s="490">
        <v>50</v>
      </c>
      <c r="B48" s="65"/>
      <c r="C48" s="37" t="s">
        <v>144</v>
      </c>
      <c r="D48" s="499">
        <v>1429084</v>
      </c>
      <c r="E48" s="554">
        <v>934782.06</v>
      </c>
      <c r="F48" s="616">
        <v>1500000</v>
      </c>
    </row>
    <row r="49" spans="1:6" ht="12.75">
      <c r="A49" s="490">
        <v>55</v>
      </c>
      <c r="B49" s="65"/>
      <c r="C49" s="37" t="s">
        <v>143</v>
      </c>
      <c r="D49" s="527">
        <v>852307</v>
      </c>
      <c r="E49" s="553">
        <v>602819.17</v>
      </c>
      <c r="F49" s="616">
        <v>912000</v>
      </c>
    </row>
    <row r="50" spans="1:6" s="59" customFormat="1" ht="13.5" thickBot="1">
      <c r="A50" s="491">
        <v>60</v>
      </c>
      <c r="B50" s="67"/>
      <c r="C50" s="40" t="s">
        <v>142</v>
      </c>
      <c r="D50" s="568">
        <v>7934</v>
      </c>
      <c r="E50" s="551">
        <v>12.78</v>
      </c>
      <c r="F50" s="617"/>
    </row>
    <row r="51" spans="1:6" s="59" customFormat="1" ht="13.5" thickBot="1">
      <c r="A51" s="492"/>
      <c r="B51" s="466" t="s">
        <v>141</v>
      </c>
      <c r="C51" s="467"/>
      <c r="D51" s="503">
        <f>D6-D41</f>
        <v>184510</v>
      </c>
      <c r="E51" s="530">
        <f>E6-E41</f>
        <v>299991.53</v>
      </c>
      <c r="F51" s="530">
        <f>F6-F41</f>
        <v>132081.60499999998</v>
      </c>
    </row>
    <row r="52" spans="1:6" s="59" customFormat="1" ht="13.5" thickBot="1">
      <c r="A52" s="492"/>
      <c r="B52" s="460" t="s">
        <v>140</v>
      </c>
      <c r="C52" s="461"/>
      <c r="D52" s="504">
        <f>D53+D54+D55+D56+D57+D58+D59+D60+D61+D62+D63+D64</f>
        <v>-558186</v>
      </c>
      <c r="E52" s="531">
        <f>E53+E54+E55+E56+E57+E58+E59+E60+E61+E62+E63+E64</f>
        <v>-267097.97000000003</v>
      </c>
      <c r="F52" s="531">
        <f>F53+F54+F55+F56+F57+F58+F59+F60+F61+F62+F63+F64</f>
        <v>-175750</v>
      </c>
    </row>
    <row r="53" spans="1:7" s="59" customFormat="1" ht="12.75">
      <c r="A53" s="490">
        <v>381</v>
      </c>
      <c r="B53" s="65"/>
      <c r="C53" s="477" t="s">
        <v>139</v>
      </c>
      <c r="D53" s="501"/>
      <c r="E53" s="521">
        <v>5325.32</v>
      </c>
      <c r="F53" s="618"/>
      <c r="G53" s="45"/>
    </row>
    <row r="54" spans="1:7" ht="12.75">
      <c r="A54" s="490">
        <v>15</v>
      </c>
      <c r="B54" s="65"/>
      <c r="C54" s="477" t="s">
        <v>695</v>
      </c>
      <c r="D54" s="569">
        <v>-392687</v>
      </c>
      <c r="E54" s="517">
        <v>-351223.37</v>
      </c>
      <c r="F54" s="618"/>
      <c r="G54" s="597"/>
    </row>
    <row r="55" spans="1:7" ht="12.75">
      <c r="A55" s="490">
        <v>3502</v>
      </c>
      <c r="B55" s="65"/>
      <c r="C55" s="477" t="s">
        <v>137</v>
      </c>
      <c r="D55" s="527">
        <v>94000</v>
      </c>
      <c r="E55" s="521">
        <v>113785.61</v>
      </c>
      <c r="F55" s="618"/>
      <c r="G55" s="597"/>
    </row>
    <row r="56" spans="1:7" ht="12.75">
      <c r="A56" s="490">
        <v>4502</v>
      </c>
      <c r="B56" s="65"/>
      <c r="C56" s="478" t="s">
        <v>131</v>
      </c>
      <c r="D56" s="501">
        <v>-16592</v>
      </c>
      <c r="E56" s="595">
        <v>-11962.42</v>
      </c>
      <c r="F56" s="619"/>
      <c r="G56" s="597"/>
    </row>
    <row r="57" spans="1:7" ht="12.75">
      <c r="A57" s="505" t="s">
        <v>290</v>
      </c>
      <c r="B57" s="46"/>
      <c r="C57" s="477" t="s">
        <v>136</v>
      </c>
      <c r="D57" s="570"/>
      <c r="E57" s="596"/>
      <c r="F57" s="618"/>
      <c r="G57" s="597"/>
    </row>
    <row r="58" spans="1:7" ht="12.75">
      <c r="A58" s="505" t="s">
        <v>291</v>
      </c>
      <c r="B58" s="46"/>
      <c r="C58" s="477" t="s">
        <v>130</v>
      </c>
      <c r="D58" s="570">
        <v>-192000</v>
      </c>
      <c r="E58" s="596"/>
      <c r="F58" s="618">
        <v>-128000</v>
      </c>
      <c r="G58" s="597"/>
    </row>
    <row r="59" spans="1:7" ht="12.75">
      <c r="A59" s="505" t="s">
        <v>292</v>
      </c>
      <c r="B59" s="65"/>
      <c r="C59" s="479" t="s">
        <v>135</v>
      </c>
      <c r="D59" s="570"/>
      <c r="E59" s="596"/>
      <c r="F59" s="618"/>
      <c r="G59" s="597"/>
    </row>
    <row r="60" spans="1:7" ht="12.75">
      <c r="A60" s="505" t="s">
        <v>293</v>
      </c>
      <c r="B60" s="65"/>
      <c r="C60" s="479" t="s">
        <v>129</v>
      </c>
      <c r="D60" s="570">
        <v>-6160</v>
      </c>
      <c r="E60" s="596"/>
      <c r="F60" s="618"/>
      <c r="G60" s="597"/>
    </row>
    <row r="61" spans="1:7" s="59" customFormat="1" ht="12.75">
      <c r="A61" s="490" t="s">
        <v>179</v>
      </c>
      <c r="B61" s="65"/>
      <c r="C61" s="479" t="s">
        <v>134</v>
      </c>
      <c r="D61" s="501"/>
      <c r="E61" s="595"/>
      <c r="F61" s="612"/>
      <c r="G61" s="45"/>
    </row>
    <row r="62" spans="1:6" s="59" customFormat="1" ht="12.75">
      <c r="A62" s="490" t="s">
        <v>180</v>
      </c>
      <c r="B62" s="65"/>
      <c r="C62" s="478" t="s">
        <v>128</v>
      </c>
      <c r="D62" s="570"/>
      <c r="E62" s="555"/>
      <c r="F62" s="616"/>
    </row>
    <row r="63" spans="1:6" s="59" customFormat="1" ht="12.75">
      <c r="A63" s="496">
        <v>382</v>
      </c>
      <c r="B63" s="46"/>
      <c r="C63" s="477" t="s">
        <v>138</v>
      </c>
      <c r="D63" s="570">
        <v>253</v>
      </c>
      <c r="E63" s="556">
        <v>175.29</v>
      </c>
      <c r="F63" s="617">
        <v>250</v>
      </c>
    </row>
    <row r="64" spans="1:6" s="59" customFormat="1" ht="13.5" thickBot="1">
      <c r="A64" s="491">
        <v>65</v>
      </c>
      <c r="B64" s="67"/>
      <c r="C64" s="480" t="s">
        <v>132</v>
      </c>
      <c r="D64" s="571">
        <v>-45000</v>
      </c>
      <c r="E64" s="557">
        <v>-23198.4</v>
      </c>
      <c r="F64" s="617">
        <v>-48000</v>
      </c>
    </row>
    <row r="65" spans="1:6" s="59" customFormat="1" ht="13.5" thickBot="1">
      <c r="A65" s="488"/>
      <c r="B65" s="468" t="s">
        <v>127</v>
      </c>
      <c r="C65" s="469"/>
      <c r="D65" s="572">
        <f>D51+D52</f>
        <v>-373676</v>
      </c>
      <c r="E65" s="558">
        <f>E51+E52</f>
        <v>32893.56</v>
      </c>
      <c r="F65" s="558">
        <f>F51+F52</f>
        <v>-43668.39500000002</v>
      </c>
    </row>
    <row r="66" spans="1:6" s="59" customFormat="1" ht="13.5" thickBot="1">
      <c r="A66" s="488"/>
      <c r="B66" s="460" t="s">
        <v>126</v>
      </c>
      <c r="C66" s="461"/>
      <c r="D66" s="504">
        <f>D67+D68</f>
        <v>148500</v>
      </c>
      <c r="E66" s="531">
        <f>E67+E68</f>
        <v>27130.140000000014</v>
      </c>
      <c r="F66" s="531">
        <f>F67+F68</f>
        <v>-2320</v>
      </c>
    </row>
    <row r="67" spans="1:6" s="59" customFormat="1" ht="12.75">
      <c r="A67" s="497" t="s">
        <v>181</v>
      </c>
      <c r="B67" s="72"/>
      <c r="C67" s="481" t="s">
        <v>125</v>
      </c>
      <c r="D67" s="570">
        <v>362000</v>
      </c>
      <c r="E67" s="559">
        <v>170000</v>
      </c>
      <c r="F67" s="617">
        <v>128000</v>
      </c>
    </row>
    <row r="68" spans="1:6" s="59" customFormat="1" ht="13.5" thickBot="1">
      <c r="A68" s="498" t="s">
        <v>182</v>
      </c>
      <c r="B68" s="73"/>
      <c r="C68" s="482" t="s">
        <v>124</v>
      </c>
      <c r="D68" s="573">
        <v>-213500</v>
      </c>
      <c r="E68" s="533">
        <v>-142869.86</v>
      </c>
      <c r="F68" s="617">
        <v>-130320</v>
      </c>
    </row>
    <row r="69" spans="1:6" s="59" customFormat="1" ht="13.5" thickBot="1">
      <c r="A69" s="483">
        <v>1001</v>
      </c>
      <c r="B69" s="456" t="s">
        <v>123</v>
      </c>
      <c r="C69" s="462"/>
      <c r="D69" s="574">
        <v>-225176</v>
      </c>
      <c r="E69" s="590">
        <v>60023.7</v>
      </c>
      <c r="F69" s="611">
        <f>F65+F66</f>
        <v>-45988.39500000002</v>
      </c>
    </row>
    <row r="70" spans="1:6" ht="13.5" thickBot="1">
      <c r="A70" s="488"/>
      <c r="B70" s="88"/>
      <c r="C70" s="48"/>
      <c r="D70" s="575"/>
      <c r="E70" s="591"/>
      <c r="F70" s="612"/>
    </row>
    <row r="71" spans="1:6" s="59" customFormat="1" ht="37.5" customHeight="1" thickBot="1">
      <c r="A71" s="488"/>
      <c r="B71" s="667" t="s">
        <v>166</v>
      </c>
      <c r="C71" s="670"/>
      <c r="D71" s="526">
        <f>D72+D79+D83+D91+D95+D102+D104+D127+D138</f>
        <v>2975323</v>
      </c>
      <c r="E71" s="588">
        <f>E72+E79+E83+E91+E95+E102+E104+E127+E138</f>
        <v>2047213.6899999997</v>
      </c>
      <c r="F71" s="588">
        <f>F72+F79+F83+F91+F95+F102+F104+F127+F138</f>
        <v>0</v>
      </c>
    </row>
    <row r="72" spans="1:6" ht="13.5" thickBot="1">
      <c r="A72" s="74" t="s">
        <v>183</v>
      </c>
      <c r="B72" s="84" t="s">
        <v>121</v>
      </c>
      <c r="C72" s="15"/>
      <c r="D72" s="536">
        <f>SUM(D73:D78)</f>
        <v>311858</v>
      </c>
      <c r="E72" s="592">
        <f>SUM(E73:E78)</f>
        <v>200533.22</v>
      </c>
      <c r="F72" s="612"/>
    </row>
    <row r="73" spans="1:6" ht="12.75">
      <c r="A73" s="75" t="s">
        <v>184</v>
      </c>
      <c r="B73" s="65" t="s">
        <v>120</v>
      </c>
      <c r="C73" s="37"/>
      <c r="D73" s="506">
        <v>6000</v>
      </c>
      <c r="E73" s="593">
        <v>4436.38</v>
      </c>
      <c r="F73" s="612"/>
    </row>
    <row r="74" spans="1:6" ht="12.75">
      <c r="A74" s="75" t="s">
        <v>185</v>
      </c>
      <c r="B74" s="65" t="s">
        <v>119</v>
      </c>
      <c r="C74" s="37"/>
      <c r="D74" s="506">
        <v>225150</v>
      </c>
      <c r="E74" s="593">
        <v>150387.94</v>
      </c>
      <c r="F74" s="612"/>
    </row>
    <row r="75" spans="1:6" ht="12.75">
      <c r="A75" s="75" t="s">
        <v>187</v>
      </c>
      <c r="B75" s="89" t="s">
        <v>117</v>
      </c>
      <c r="C75" s="17"/>
      <c r="D75" s="506">
        <v>7934</v>
      </c>
      <c r="E75" s="594"/>
      <c r="F75" s="612"/>
    </row>
    <row r="76" spans="1:6" ht="12.75">
      <c r="A76" s="75" t="s">
        <v>663</v>
      </c>
      <c r="B76" s="65" t="s">
        <v>116</v>
      </c>
      <c r="C76" s="37"/>
      <c r="D76" s="506">
        <v>14574</v>
      </c>
      <c r="E76" s="593">
        <v>12000.5</v>
      </c>
      <c r="F76" s="612"/>
    </row>
    <row r="77" spans="1:5" ht="12.75">
      <c r="A77" s="75" t="s">
        <v>189</v>
      </c>
      <c r="B77" s="65" t="s">
        <v>115</v>
      </c>
      <c r="C77" s="37"/>
      <c r="D77" s="508">
        <v>45000</v>
      </c>
      <c r="E77" s="535">
        <v>23198.4</v>
      </c>
    </row>
    <row r="78" spans="1:5" ht="13.5" thickBot="1">
      <c r="A78" s="75" t="s">
        <v>664</v>
      </c>
      <c r="B78" s="67" t="s">
        <v>665</v>
      </c>
      <c r="C78" s="16"/>
      <c r="D78" s="509">
        <v>13200</v>
      </c>
      <c r="E78" s="533">
        <v>10510</v>
      </c>
    </row>
    <row r="79" spans="1:6" s="59" customFormat="1" ht="13.5" thickBot="1">
      <c r="A79" s="74" t="s">
        <v>191</v>
      </c>
      <c r="B79" s="84" t="s">
        <v>112</v>
      </c>
      <c r="C79" s="49"/>
      <c r="D79" s="536">
        <f>SUM(D80:D82)</f>
        <v>2000</v>
      </c>
      <c r="E79" s="534">
        <f>SUM(E80:E82)</f>
        <v>625</v>
      </c>
      <c r="F79" s="617"/>
    </row>
    <row r="80" spans="1:5" ht="12.75">
      <c r="A80" s="75" t="s">
        <v>192</v>
      </c>
      <c r="B80" s="65" t="s">
        <v>111</v>
      </c>
      <c r="C80" s="45"/>
      <c r="D80" s="506">
        <v>750</v>
      </c>
      <c r="E80" s="532"/>
    </row>
    <row r="81" spans="1:5" ht="12.75">
      <c r="A81" s="75" t="s">
        <v>193</v>
      </c>
      <c r="B81" s="65" t="s">
        <v>110</v>
      </c>
      <c r="C81" s="45"/>
      <c r="D81" s="506">
        <v>1250</v>
      </c>
      <c r="E81" s="532">
        <v>625</v>
      </c>
    </row>
    <row r="82" spans="1:5" ht="13.5" thickBot="1">
      <c r="A82" s="75"/>
      <c r="B82" s="67" t="s">
        <v>109</v>
      </c>
      <c r="C82" s="13"/>
      <c r="D82" s="509"/>
      <c r="E82" s="533"/>
    </row>
    <row r="83" spans="1:5" ht="13.5" thickBot="1">
      <c r="A83" s="546" t="s">
        <v>194</v>
      </c>
      <c r="B83" s="84" t="s">
        <v>108</v>
      </c>
      <c r="C83" s="547"/>
      <c r="D83" s="536">
        <f>D84+D85+D88+D89+D90</f>
        <v>111750</v>
      </c>
      <c r="E83" s="537">
        <f>E84+E85+E88+E89+E90</f>
        <v>55730.04</v>
      </c>
    </row>
    <row r="84" spans="1:6" s="59" customFormat="1" ht="12.75">
      <c r="A84" s="516" t="s">
        <v>196</v>
      </c>
      <c r="B84" s="65" t="s">
        <v>106</v>
      </c>
      <c r="C84" s="45"/>
      <c r="D84" s="506">
        <v>1000</v>
      </c>
      <c r="E84" s="541"/>
      <c r="F84" s="617"/>
    </row>
    <row r="85" spans="1:5" ht="12.75">
      <c r="A85" s="543" t="s">
        <v>202</v>
      </c>
      <c r="B85" s="514" t="s">
        <v>100</v>
      </c>
      <c r="C85" s="539"/>
      <c r="D85" s="540">
        <f>D86+D87</f>
        <v>104400</v>
      </c>
      <c r="E85" s="540">
        <f>E86+E87</f>
        <v>54642.54</v>
      </c>
    </row>
    <row r="86" spans="1:5" ht="12.75">
      <c r="A86" s="75"/>
      <c r="B86" s="65" t="s">
        <v>100</v>
      </c>
      <c r="C86" s="45"/>
      <c r="D86" s="506">
        <v>104000</v>
      </c>
      <c r="E86" s="532">
        <v>54424.12</v>
      </c>
    </row>
    <row r="87" spans="1:5" ht="12.75">
      <c r="A87" s="75"/>
      <c r="B87" s="65" t="s">
        <v>99</v>
      </c>
      <c r="C87" s="45"/>
      <c r="D87" s="506">
        <v>400</v>
      </c>
      <c r="E87" s="532">
        <v>218.42</v>
      </c>
    </row>
    <row r="88" spans="1:5" ht="12.75">
      <c r="A88" s="75" t="s">
        <v>208</v>
      </c>
      <c r="B88" s="65" t="s">
        <v>94</v>
      </c>
      <c r="C88" s="45"/>
      <c r="D88" s="506">
        <v>1350</v>
      </c>
      <c r="E88" s="532">
        <v>637.5</v>
      </c>
    </row>
    <row r="89" spans="1:5" ht="12.75">
      <c r="A89" s="75" t="s">
        <v>209</v>
      </c>
      <c r="B89" s="65" t="s">
        <v>93</v>
      </c>
      <c r="C89" s="45"/>
      <c r="D89" s="506">
        <v>2000</v>
      </c>
      <c r="E89" s="532"/>
    </row>
    <row r="90" spans="1:5" ht="13.5" thickBot="1">
      <c r="A90" s="75" t="s">
        <v>210</v>
      </c>
      <c r="B90" s="65" t="s">
        <v>92</v>
      </c>
      <c r="C90" s="45"/>
      <c r="D90" s="506">
        <v>3000</v>
      </c>
      <c r="E90" s="532">
        <v>450</v>
      </c>
    </row>
    <row r="91" spans="1:5" ht="13.5" thickBot="1">
      <c r="A91" s="74" t="s">
        <v>212</v>
      </c>
      <c r="B91" s="84" t="s">
        <v>89</v>
      </c>
      <c r="C91" s="49"/>
      <c r="D91" s="536">
        <f>SUM(D92:D94)</f>
        <v>132770</v>
      </c>
      <c r="E91" s="538">
        <f>SUM(E92:E94)</f>
        <v>94309.66999999998</v>
      </c>
    </row>
    <row r="92" spans="1:5" ht="12.75">
      <c r="A92" s="75" t="s">
        <v>213</v>
      </c>
      <c r="B92" s="65" t="s">
        <v>88</v>
      </c>
      <c r="C92" s="45"/>
      <c r="D92" s="506">
        <v>7670</v>
      </c>
      <c r="E92" s="532">
        <v>3892.26</v>
      </c>
    </row>
    <row r="93" spans="1:5" ht="12.75">
      <c r="A93" s="75" t="s">
        <v>216</v>
      </c>
      <c r="B93" s="45" t="s">
        <v>686</v>
      </c>
      <c r="C93" s="506"/>
      <c r="D93" s="506">
        <v>122600</v>
      </c>
      <c r="E93" s="532">
        <v>89484.01</v>
      </c>
    </row>
    <row r="94" spans="1:5" ht="13.5" thickBot="1">
      <c r="A94" s="75" t="s">
        <v>684</v>
      </c>
      <c r="B94" s="65" t="s">
        <v>685</v>
      </c>
      <c r="C94" s="45"/>
      <c r="D94" s="506">
        <v>2500</v>
      </c>
      <c r="E94" s="532">
        <v>933.4</v>
      </c>
    </row>
    <row r="95" spans="1:5" ht="13.5" thickBot="1">
      <c r="A95" s="74" t="s">
        <v>217</v>
      </c>
      <c r="B95" s="84" t="s">
        <v>83</v>
      </c>
      <c r="C95" s="49"/>
      <c r="D95" s="536">
        <f>D96+D97+D98</f>
        <v>55572</v>
      </c>
      <c r="E95" s="537">
        <f>E96+E97+E98</f>
        <v>34356.67</v>
      </c>
    </row>
    <row r="96" spans="1:5" ht="12.75">
      <c r="A96" s="516" t="s">
        <v>220</v>
      </c>
      <c r="B96" s="65" t="s">
        <v>687</v>
      </c>
      <c r="C96" s="45"/>
      <c r="D96" s="508">
        <v>1600</v>
      </c>
      <c r="E96" s="535">
        <v>386.65</v>
      </c>
    </row>
    <row r="97" spans="1:5" ht="12.75">
      <c r="A97" s="75" t="s">
        <v>221</v>
      </c>
      <c r="B97" s="65" t="s">
        <v>79</v>
      </c>
      <c r="C97" s="45"/>
      <c r="D97" s="506">
        <v>48972</v>
      </c>
      <c r="E97" s="532">
        <v>32879.93</v>
      </c>
    </row>
    <row r="98" spans="1:5" ht="12.75">
      <c r="A98" s="543" t="s">
        <v>226</v>
      </c>
      <c r="B98" s="514" t="s">
        <v>74</v>
      </c>
      <c r="C98" s="539"/>
      <c r="D98" s="540">
        <f>D99+D100+D101</f>
        <v>5000</v>
      </c>
      <c r="E98" s="541">
        <f>E99+E100+E101</f>
        <v>1090.0900000000001</v>
      </c>
    </row>
    <row r="99" spans="1:5" ht="12.75">
      <c r="A99" s="75"/>
      <c r="B99" s="65" t="s">
        <v>666</v>
      </c>
      <c r="C99" s="45"/>
      <c r="D99" s="506">
        <v>4000</v>
      </c>
      <c r="E99" s="532">
        <v>940.09</v>
      </c>
    </row>
    <row r="100" spans="1:5" ht="12.75">
      <c r="A100" s="75"/>
      <c r="B100" s="65" t="s">
        <v>75</v>
      </c>
      <c r="C100" s="45"/>
      <c r="D100" s="506">
        <v>700</v>
      </c>
      <c r="E100" s="532">
        <v>150</v>
      </c>
    </row>
    <row r="101" spans="1:5" ht="13.5" thickBot="1">
      <c r="A101" s="75"/>
      <c r="B101" s="65" t="s">
        <v>667</v>
      </c>
      <c r="C101" s="45"/>
      <c r="D101" s="506">
        <v>300</v>
      </c>
      <c r="E101" s="532"/>
    </row>
    <row r="102" spans="1:5" ht="13.5" thickBot="1">
      <c r="A102" s="74" t="s">
        <v>227</v>
      </c>
      <c r="B102" s="84" t="s">
        <v>72</v>
      </c>
      <c r="C102" s="49"/>
      <c r="D102" s="536">
        <f>SUM(D103:D103)</f>
        <v>600</v>
      </c>
      <c r="E102" s="537">
        <f>SUM(E103:E103)</f>
        <v>279.19</v>
      </c>
    </row>
    <row r="103" spans="1:5" ht="13.5" thickBot="1">
      <c r="A103" s="75" t="s">
        <v>232</v>
      </c>
      <c r="B103" s="65" t="s">
        <v>67</v>
      </c>
      <c r="C103" s="45"/>
      <c r="D103" s="506">
        <v>600</v>
      </c>
      <c r="E103" s="532">
        <v>279.19</v>
      </c>
    </row>
    <row r="104" spans="1:5" ht="13.5" thickBot="1">
      <c r="A104" s="74" t="s">
        <v>233</v>
      </c>
      <c r="B104" s="84" t="s">
        <v>65</v>
      </c>
      <c r="C104" s="49"/>
      <c r="D104" s="536">
        <f>D105+D109+D113+D114+D115+D116+D122+D123+D124+D125+D126</f>
        <v>635377</v>
      </c>
      <c r="E104" s="537">
        <f>E105+E109+E113+E114+E115+E116+E122+E123+E124+E125+E126</f>
        <v>497414.41</v>
      </c>
    </row>
    <row r="105" spans="1:5" ht="12.75">
      <c r="A105" s="543" t="s">
        <v>235</v>
      </c>
      <c r="B105" s="514" t="s">
        <v>650</v>
      </c>
      <c r="C105" s="539"/>
      <c r="D105" s="540">
        <f>D106+D107+D108</f>
        <v>45851</v>
      </c>
      <c r="E105" s="541">
        <f>E106+E107+E108</f>
        <v>37060.06</v>
      </c>
    </row>
    <row r="106" spans="1:5" ht="12.75">
      <c r="A106" s="75"/>
      <c r="B106" s="65" t="s">
        <v>657</v>
      </c>
      <c r="C106" s="45"/>
      <c r="D106" s="506">
        <v>30360</v>
      </c>
      <c r="E106" s="532">
        <v>21162.34</v>
      </c>
    </row>
    <row r="107" spans="1:5" ht="12.75">
      <c r="A107" s="75"/>
      <c r="B107" s="65" t="s">
        <v>658</v>
      </c>
      <c r="C107" s="45"/>
      <c r="D107" s="506">
        <v>500</v>
      </c>
      <c r="E107" s="532">
        <v>441.28</v>
      </c>
    </row>
    <row r="108" spans="1:5" ht="12.75">
      <c r="A108" s="75"/>
      <c r="B108" s="65" t="s">
        <v>659</v>
      </c>
      <c r="C108" s="45"/>
      <c r="D108" s="506">
        <v>14991</v>
      </c>
      <c r="E108" s="532">
        <v>15456.44</v>
      </c>
    </row>
    <row r="109" spans="1:5" ht="12.75">
      <c r="A109" s="543" t="s">
        <v>238</v>
      </c>
      <c r="B109" s="514" t="s">
        <v>60</v>
      </c>
      <c r="C109" s="539"/>
      <c r="D109" s="540">
        <f>D110+D111+D112</f>
        <v>115500</v>
      </c>
      <c r="E109" s="541">
        <f>E110+E111+E112</f>
        <v>71861.88</v>
      </c>
    </row>
    <row r="110" spans="1:5" ht="12.75">
      <c r="A110" s="75"/>
      <c r="B110" s="65" t="s">
        <v>660</v>
      </c>
      <c r="C110" s="45"/>
      <c r="D110" s="506">
        <v>105500</v>
      </c>
      <c r="E110" s="532">
        <v>65323.57</v>
      </c>
    </row>
    <row r="111" spans="1:5" ht="12.75">
      <c r="A111" s="75"/>
      <c r="B111" s="65" t="s">
        <v>661</v>
      </c>
      <c r="C111" s="45"/>
      <c r="D111" s="506">
        <v>800</v>
      </c>
      <c r="E111" s="532">
        <v>138.31</v>
      </c>
    </row>
    <row r="112" spans="1:5" ht="12.75">
      <c r="A112" s="75"/>
      <c r="B112" s="65" t="s">
        <v>662</v>
      </c>
      <c r="C112" s="45"/>
      <c r="D112" s="506">
        <v>9200</v>
      </c>
      <c r="E112" s="532">
        <v>6400</v>
      </c>
    </row>
    <row r="113" spans="1:5" ht="12.75">
      <c r="A113" s="75" t="s">
        <v>240</v>
      </c>
      <c r="B113" s="89" t="s">
        <v>58</v>
      </c>
      <c r="C113" s="12"/>
      <c r="D113" s="506">
        <v>229150</v>
      </c>
      <c r="E113" s="532">
        <v>212671.38</v>
      </c>
    </row>
    <row r="114" spans="1:5" ht="12.75">
      <c r="A114" s="75" t="s">
        <v>242</v>
      </c>
      <c r="B114" s="65" t="s">
        <v>56</v>
      </c>
      <c r="C114" s="45"/>
      <c r="D114" s="506">
        <v>6000</v>
      </c>
      <c r="E114" s="532">
        <v>2914.04</v>
      </c>
    </row>
    <row r="115" spans="1:5" ht="12.75">
      <c r="A115" s="75" t="s">
        <v>243</v>
      </c>
      <c r="B115" s="65" t="s">
        <v>55</v>
      </c>
      <c r="C115" s="45"/>
      <c r="D115" s="506">
        <v>43000</v>
      </c>
      <c r="E115" s="532">
        <v>26947.68</v>
      </c>
    </row>
    <row r="116" spans="1:5" ht="12.75">
      <c r="A116" s="543" t="s">
        <v>244</v>
      </c>
      <c r="B116" s="514" t="s">
        <v>651</v>
      </c>
      <c r="C116" s="539"/>
      <c r="D116" s="540">
        <f>D117+D118+D119+D120+D121</f>
        <v>152375</v>
      </c>
      <c r="E116" s="541">
        <f>E117+E118+E119+E120+E121</f>
        <v>117780.21999999999</v>
      </c>
    </row>
    <row r="117" spans="1:5" ht="12.75">
      <c r="A117" s="75"/>
      <c r="B117" s="65" t="s">
        <v>652</v>
      </c>
      <c r="C117" s="45"/>
      <c r="D117" s="506">
        <v>96875</v>
      </c>
      <c r="E117" s="532">
        <v>77940.93</v>
      </c>
    </row>
    <row r="118" spans="1:5" ht="12.75">
      <c r="A118" s="75"/>
      <c r="B118" s="43" t="s">
        <v>653</v>
      </c>
      <c r="C118" s="45"/>
      <c r="D118" s="506">
        <v>20000</v>
      </c>
      <c r="E118" s="532">
        <v>13264.22</v>
      </c>
    </row>
    <row r="119" spans="1:5" ht="12.75">
      <c r="A119" s="75"/>
      <c r="B119" s="43" t="s">
        <v>654</v>
      </c>
      <c r="C119" s="45"/>
      <c r="D119" s="506">
        <v>18700</v>
      </c>
      <c r="E119" s="532">
        <v>13574.84</v>
      </c>
    </row>
    <row r="120" spans="1:5" ht="12.75">
      <c r="A120" s="75"/>
      <c r="B120" s="43" t="s">
        <v>655</v>
      </c>
      <c r="C120" s="45"/>
      <c r="D120" s="506">
        <v>15300</v>
      </c>
      <c r="E120" s="532">
        <v>11719.53</v>
      </c>
    </row>
    <row r="121" spans="1:5" ht="12.75">
      <c r="A121" s="75"/>
      <c r="B121" s="65" t="s">
        <v>656</v>
      </c>
      <c r="C121" s="45"/>
      <c r="D121" s="506">
        <v>1500</v>
      </c>
      <c r="E121" s="532">
        <v>1280.7</v>
      </c>
    </row>
    <row r="122" spans="1:5" ht="12.75">
      <c r="A122" s="75" t="s">
        <v>245</v>
      </c>
      <c r="B122" s="65" t="s">
        <v>53</v>
      </c>
      <c r="C122" s="45"/>
      <c r="D122" s="506">
        <v>500</v>
      </c>
      <c r="E122" s="532">
        <v>500</v>
      </c>
    </row>
    <row r="123" spans="1:5" ht="12.75">
      <c r="A123" s="75" t="s">
        <v>250</v>
      </c>
      <c r="B123" s="65" t="s">
        <v>48</v>
      </c>
      <c r="C123" s="45"/>
      <c r="D123" s="506">
        <v>3500</v>
      </c>
      <c r="E123" s="532">
        <v>1886.26</v>
      </c>
    </row>
    <row r="124" spans="1:5" ht="12.75">
      <c r="A124" s="75" t="s">
        <v>251</v>
      </c>
      <c r="B124" s="65" t="s">
        <v>47</v>
      </c>
      <c r="C124" s="45"/>
      <c r="D124" s="506">
        <v>28401</v>
      </c>
      <c r="E124" s="532">
        <v>16417.77</v>
      </c>
    </row>
    <row r="125" spans="1:5" ht="12.75">
      <c r="A125" s="75" t="s">
        <v>255</v>
      </c>
      <c r="B125" s="65" t="s">
        <v>43</v>
      </c>
      <c r="C125" s="45"/>
      <c r="D125" s="506">
        <v>10500</v>
      </c>
      <c r="E125" s="532">
        <v>9175.12</v>
      </c>
    </row>
    <row r="126" spans="1:5" ht="13.5" thickBot="1">
      <c r="A126" s="75" t="s">
        <v>257</v>
      </c>
      <c r="B126" s="65" t="s">
        <v>41</v>
      </c>
      <c r="C126" s="45"/>
      <c r="D126" s="506">
        <v>600</v>
      </c>
      <c r="E126" s="532">
        <v>200</v>
      </c>
    </row>
    <row r="127" spans="1:5" ht="13.5" thickBot="1">
      <c r="A127" s="74" t="s">
        <v>258</v>
      </c>
      <c r="B127" s="84" t="s">
        <v>39</v>
      </c>
      <c r="C127" s="49"/>
      <c r="D127" s="536">
        <f>D128+D131+D132+D135+D136+D137</f>
        <v>1448115</v>
      </c>
      <c r="E127" s="538">
        <f>E128+E131+E132+E135+E136+E137</f>
        <v>1001558.6</v>
      </c>
    </row>
    <row r="128" spans="1:5" ht="12.75">
      <c r="A128" s="542" t="s">
        <v>259</v>
      </c>
      <c r="B128" s="514" t="s">
        <v>38</v>
      </c>
      <c r="C128" s="539"/>
      <c r="D128" s="540">
        <f>D129+D130</f>
        <v>314680</v>
      </c>
      <c r="E128" s="541">
        <f>E129+E130</f>
        <v>199118.01</v>
      </c>
    </row>
    <row r="129" spans="1:5" ht="12.75">
      <c r="A129" s="75"/>
      <c r="B129" s="65" t="s">
        <v>668</v>
      </c>
      <c r="C129" s="45"/>
      <c r="D129" s="506">
        <v>297680</v>
      </c>
      <c r="E129" s="532">
        <v>193530.59</v>
      </c>
    </row>
    <row r="130" spans="1:5" ht="12.75">
      <c r="A130" s="75"/>
      <c r="B130" s="65" t="s">
        <v>669</v>
      </c>
      <c r="C130" s="45"/>
      <c r="D130" s="506">
        <v>17000</v>
      </c>
      <c r="E130" s="532">
        <v>5587.42</v>
      </c>
    </row>
    <row r="131" spans="1:5" ht="12.75">
      <c r="A131" s="75" t="s">
        <v>262</v>
      </c>
      <c r="B131" s="89" t="s">
        <v>35</v>
      </c>
      <c r="C131" s="12"/>
      <c r="D131" s="506">
        <v>5500</v>
      </c>
      <c r="E131" s="532">
        <v>6025.76</v>
      </c>
    </row>
    <row r="132" spans="1:5" ht="12.75">
      <c r="A132" s="543" t="s">
        <v>263</v>
      </c>
      <c r="B132" s="544" t="s">
        <v>34</v>
      </c>
      <c r="C132" s="545"/>
      <c r="D132" s="540">
        <f>D133+D134</f>
        <v>1075435</v>
      </c>
      <c r="E132" s="541">
        <f>E133+E134</f>
        <v>766980.21</v>
      </c>
    </row>
    <row r="133" spans="1:5" ht="12.75">
      <c r="A133" s="75"/>
      <c r="B133" s="89" t="s">
        <v>670</v>
      </c>
      <c r="C133" s="12"/>
      <c r="D133" s="506">
        <v>1059435</v>
      </c>
      <c r="E133" s="532">
        <v>763416.88</v>
      </c>
    </row>
    <row r="134" spans="1:5" ht="12.75">
      <c r="A134" s="75"/>
      <c r="B134" s="89" t="s">
        <v>669</v>
      </c>
      <c r="C134" s="12"/>
      <c r="D134" s="506">
        <v>16000</v>
      </c>
      <c r="E134" s="532">
        <v>3563.33</v>
      </c>
    </row>
    <row r="135" spans="1:5" ht="12.75">
      <c r="A135" s="75" t="s">
        <v>264</v>
      </c>
      <c r="B135" s="65" t="s">
        <v>33</v>
      </c>
      <c r="C135" s="45"/>
      <c r="D135" s="506">
        <v>1500</v>
      </c>
      <c r="E135" s="532">
        <v>894.75</v>
      </c>
    </row>
    <row r="136" spans="1:5" ht="12.75">
      <c r="A136" s="75" t="s">
        <v>268</v>
      </c>
      <c r="B136" s="65" t="s">
        <v>29</v>
      </c>
      <c r="C136" s="45"/>
      <c r="D136" s="506">
        <v>42000</v>
      </c>
      <c r="E136" s="532">
        <v>23359.25</v>
      </c>
    </row>
    <row r="137" spans="1:5" ht="13.5" thickBot="1">
      <c r="A137" s="75" t="s">
        <v>270</v>
      </c>
      <c r="B137" s="90" t="s">
        <v>27</v>
      </c>
      <c r="C137" s="12"/>
      <c r="D137" s="506">
        <v>9000</v>
      </c>
      <c r="E137" s="532">
        <v>5180.62</v>
      </c>
    </row>
    <row r="138" spans="1:5" ht="13.5" thickBot="1">
      <c r="A138" s="74" t="s">
        <v>271</v>
      </c>
      <c r="B138" s="84" t="s">
        <v>25</v>
      </c>
      <c r="C138" s="49"/>
      <c r="D138" s="536">
        <f>D139+D140+D143+D144+D145+D146+D147</f>
        <v>277281</v>
      </c>
      <c r="E138" s="537">
        <f>E139+E140+E143+E144+E145+E146+E147</f>
        <v>162406.88999999998</v>
      </c>
    </row>
    <row r="139" spans="1:5" ht="12.75">
      <c r="A139" s="75" t="s">
        <v>274</v>
      </c>
      <c r="B139" s="65" t="s">
        <v>22</v>
      </c>
      <c r="C139" s="45"/>
      <c r="D139" s="506">
        <v>12000</v>
      </c>
      <c r="E139" s="532">
        <v>7119.09</v>
      </c>
    </row>
    <row r="140" spans="1:5" ht="12.75">
      <c r="A140" s="75" t="s">
        <v>275</v>
      </c>
      <c r="B140" s="65" t="s">
        <v>21</v>
      </c>
      <c r="C140" s="45"/>
      <c r="D140" s="506">
        <f>D141+D142</f>
        <v>150438</v>
      </c>
      <c r="E140" s="532">
        <f>E141+E142</f>
        <v>98865.14</v>
      </c>
    </row>
    <row r="141" spans="1:5" ht="12.75">
      <c r="A141" s="75"/>
      <c r="B141" s="65" t="s">
        <v>671</v>
      </c>
      <c r="C141" s="45"/>
      <c r="D141" s="506">
        <v>147438</v>
      </c>
      <c r="E141" s="532">
        <v>96073.75</v>
      </c>
    </row>
    <row r="142" spans="1:5" ht="12.75">
      <c r="A142" s="75"/>
      <c r="B142" s="65" t="s">
        <v>669</v>
      </c>
      <c r="C142" s="45"/>
      <c r="D142" s="506">
        <v>3000</v>
      </c>
      <c r="E142" s="532">
        <v>2791.39</v>
      </c>
    </row>
    <row r="143" spans="1:5" ht="12.75">
      <c r="A143" s="75" t="s">
        <v>276</v>
      </c>
      <c r="B143" s="65" t="s">
        <v>20</v>
      </c>
      <c r="C143" s="45"/>
      <c r="D143" s="506">
        <v>1200</v>
      </c>
      <c r="E143" s="532"/>
    </row>
    <row r="144" spans="1:5" ht="12.75">
      <c r="A144" s="75" t="s">
        <v>277</v>
      </c>
      <c r="B144" s="89" t="s">
        <v>19</v>
      </c>
      <c r="C144" s="12"/>
      <c r="D144" s="506">
        <v>9000</v>
      </c>
      <c r="E144" s="507">
        <v>4949.4</v>
      </c>
    </row>
    <row r="145" spans="1:5" ht="12.75">
      <c r="A145" s="75" t="s">
        <v>280</v>
      </c>
      <c r="B145" s="65" t="s">
        <v>16</v>
      </c>
      <c r="C145" s="45"/>
      <c r="D145" s="506">
        <v>31250</v>
      </c>
      <c r="E145" s="507">
        <v>14995.17</v>
      </c>
    </row>
    <row r="146" spans="1:5" ht="12.75">
      <c r="A146" s="75" t="s">
        <v>284</v>
      </c>
      <c r="B146" s="81" t="s">
        <v>12</v>
      </c>
      <c r="C146" s="45"/>
      <c r="D146" s="508">
        <v>54193</v>
      </c>
      <c r="E146" s="515">
        <v>23060.16</v>
      </c>
    </row>
    <row r="147" spans="1:5" ht="13.5" thickBot="1">
      <c r="A147" s="75" t="s">
        <v>285</v>
      </c>
      <c r="B147" s="65" t="s">
        <v>11</v>
      </c>
      <c r="C147" s="45"/>
      <c r="D147" s="506">
        <v>19200</v>
      </c>
      <c r="E147" s="507">
        <v>13417.93</v>
      </c>
    </row>
    <row r="148" spans="1:5" ht="13.5" thickBot="1">
      <c r="A148" s="80"/>
      <c r="B148" s="91"/>
      <c r="C148" s="51"/>
      <c r="D148" s="576"/>
      <c r="E148" s="510"/>
    </row>
    <row r="149" spans="1:5" ht="21.75" thickBot="1">
      <c r="A149" s="63"/>
      <c r="B149" s="11" t="s">
        <v>8</v>
      </c>
      <c r="C149" s="11"/>
      <c r="D149" s="577" t="s">
        <v>7</v>
      </c>
      <c r="E149" s="560" t="s">
        <v>6</v>
      </c>
    </row>
    <row r="150" spans="1:5" ht="12.75">
      <c r="A150" s="68"/>
      <c r="B150" s="30" t="s">
        <v>5</v>
      </c>
      <c r="C150" s="52"/>
      <c r="D150" s="499">
        <v>1607949.8</v>
      </c>
      <c r="E150" s="561">
        <v>1635079.94</v>
      </c>
    </row>
    <row r="151" spans="1:5" ht="12.75">
      <c r="A151" s="68"/>
      <c r="B151" s="9"/>
      <c r="C151" s="53" t="s">
        <v>164</v>
      </c>
      <c r="D151" s="527"/>
      <c r="E151" s="500"/>
    </row>
    <row r="152" spans="1:5" ht="13.5" thickBot="1">
      <c r="A152" s="66"/>
      <c r="B152" s="54" t="s">
        <v>645</v>
      </c>
      <c r="C152" s="55"/>
      <c r="D152" s="578">
        <v>225175.89</v>
      </c>
      <c r="E152" s="562">
        <v>285199.59</v>
      </c>
    </row>
    <row r="153" spans="1:5" ht="12.75">
      <c r="A153" s="82" t="s">
        <v>3</v>
      </c>
      <c r="B153" s="58"/>
      <c r="D153" s="579"/>
      <c r="E153" s="511"/>
    </row>
    <row r="154" spans="1:5" ht="12.75">
      <c r="A154" s="82" t="s">
        <v>2</v>
      </c>
      <c r="B154" s="58"/>
      <c r="D154" s="579"/>
      <c r="E154" s="511"/>
    </row>
    <row r="155" spans="1:5" ht="12.75">
      <c r="A155" s="463" t="s">
        <v>1</v>
      </c>
      <c r="B155" s="8"/>
      <c r="D155" s="512"/>
      <c r="E155" s="512">
        <f>IF(E150-E152&lt;0,0,E150-E152)/D6</f>
        <v>0.49892936899429835</v>
      </c>
    </row>
    <row r="156" spans="1:5" ht="12.75">
      <c r="A156" s="59" t="s">
        <v>165</v>
      </c>
      <c r="D156" s="580">
        <f>D65+D66-D69</f>
        <v>0</v>
      </c>
      <c r="E156" s="513">
        <f>E65+E66-E69</f>
        <v>0</v>
      </c>
    </row>
    <row r="157" spans="1:5" ht="12.75">
      <c r="A157"/>
      <c r="B157"/>
      <c r="C157"/>
      <c r="D157" s="581"/>
      <c r="E157"/>
    </row>
    <row r="158" spans="1:5" ht="12.75">
      <c r="A158"/>
      <c r="B158"/>
      <c r="C158"/>
      <c r="D158" s="581"/>
      <c r="E158"/>
    </row>
    <row r="159" spans="1:6" s="59" customFormat="1" ht="12.75">
      <c r="A159"/>
      <c r="B159"/>
      <c r="C159"/>
      <c r="D159" s="581"/>
      <c r="E159"/>
      <c r="F159" s="617"/>
    </row>
    <row r="160" spans="1:5" ht="12.75">
      <c r="A160"/>
      <c r="B160"/>
      <c r="C160"/>
      <c r="D160" s="581"/>
      <c r="E160"/>
    </row>
    <row r="161" spans="1:5" ht="12.75">
      <c r="A161"/>
      <c r="B161"/>
      <c r="C161"/>
      <c r="D161" s="581"/>
      <c r="E161"/>
    </row>
    <row r="162" spans="1:5" ht="12.75">
      <c r="A162"/>
      <c r="B162"/>
      <c r="C162"/>
      <c r="D162" s="581"/>
      <c r="E162"/>
    </row>
    <row r="163" spans="1:5" ht="12.75">
      <c r="A163"/>
      <c r="B163"/>
      <c r="C163"/>
      <c r="D163" s="581"/>
      <c r="E163"/>
    </row>
    <row r="164" spans="1:6" s="59" customFormat="1" ht="12.75">
      <c r="A164"/>
      <c r="B164"/>
      <c r="C164"/>
      <c r="D164" s="581"/>
      <c r="E164"/>
      <c r="F164" s="617"/>
    </row>
    <row r="165" spans="1:6" s="59" customFormat="1" ht="12.75">
      <c r="A165"/>
      <c r="B165"/>
      <c r="C165"/>
      <c r="D165" s="581"/>
      <c r="E165"/>
      <c r="F165" s="617"/>
    </row>
    <row r="166" spans="1:6" s="59" customFormat="1" ht="12.75">
      <c r="A166"/>
      <c r="B166"/>
      <c r="C166"/>
      <c r="D166" s="581"/>
      <c r="E166"/>
      <c r="F166" s="617"/>
    </row>
    <row r="167" spans="1:6" s="59" customFormat="1" ht="12.75">
      <c r="A167"/>
      <c r="B167"/>
      <c r="C167"/>
      <c r="D167" s="581"/>
      <c r="E167"/>
      <c r="F167" s="617"/>
    </row>
    <row r="168" spans="1:6" s="59" customFormat="1" ht="12.75">
      <c r="A168"/>
      <c r="B168"/>
      <c r="C168"/>
      <c r="D168" s="581"/>
      <c r="E168"/>
      <c r="F168" s="617"/>
    </row>
    <row r="169" spans="1:6" s="59" customFormat="1" ht="12.75">
      <c r="A169" s="485"/>
      <c r="D169" s="564"/>
      <c r="E169" s="465"/>
      <c r="F169" s="617"/>
    </row>
    <row r="170" spans="1:6" s="59" customFormat="1" ht="12.75">
      <c r="A170" s="485"/>
      <c r="D170" s="564"/>
      <c r="E170" s="465"/>
      <c r="F170" s="617"/>
    </row>
    <row r="171" spans="1:6" s="59" customFormat="1" ht="12.75">
      <c r="A171" s="485"/>
      <c r="D171" s="564"/>
      <c r="E171" s="465"/>
      <c r="F171" s="617"/>
    </row>
    <row r="172" spans="1:6" s="59" customFormat="1" ht="12.75">
      <c r="A172" s="485"/>
      <c r="D172" s="564"/>
      <c r="E172" s="465"/>
      <c r="F172" s="617"/>
    </row>
    <row r="173" spans="1:6" s="59" customFormat="1" ht="12.75">
      <c r="A173" s="485"/>
      <c r="D173" s="564"/>
      <c r="E173" s="465"/>
      <c r="F173" s="617"/>
    </row>
    <row r="174" spans="1:6" s="59" customFormat="1" ht="12.75">
      <c r="A174" s="485"/>
      <c r="D174" s="564"/>
      <c r="E174" s="465"/>
      <c r="F174" s="617"/>
    </row>
    <row r="175" spans="1:6" s="59" customFormat="1" ht="12.75">
      <c r="A175" s="485"/>
      <c r="D175" s="564"/>
      <c r="E175" s="465"/>
      <c r="F175" s="617"/>
    </row>
    <row r="176" spans="1:6" s="59" customFormat="1" ht="12.75">
      <c r="A176" s="485"/>
      <c r="D176" s="564"/>
      <c r="E176" s="465"/>
      <c r="F176" s="617"/>
    </row>
    <row r="177" spans="1:6" s="59" customFormat="1" ht="12.75">
      <c r="A177" s="485"/>
      <c r="D177" s="564"/>
      <c r="E177" s="465"/>
      <c r="F177" s="617"/>
    </row>
    <row r="178" spans="1:6" s="59" customFormat="1" ht="12.75">
      <c r="A178" s="485"/>
      <c r="D178" s="582"/>
      <c r="E178" s="465"/>
      <c r="F178" s="617"/>
    </row>
    <row r="179" spans="1:6" s="59" customFormat="1" ht="12.75">
      <c r="A179" s="485"/>
      <c r="D179" s="582"/>
      <c r="E179" s="465"/>
      <c r="F179" s="617"/>
    </row>
    <row r="180" spans="1:6" s="59" customFormat="1" ht="12.75">
      <c r="A180" s="485"/>
      <c r="D180" s="582"/>
      <c r="E180" s="465"/>
      <c r="F180" s="617"/>
    </row>
    <row r="181" spans="1:6" s="59" customFormat="1" ht="12.75">
      <c r="A181" s="485"/>
      <c r="D181" s="582"/>
      <c r="E181" s="465"/>
      <c r="F181" s="617"/>
    </row>
    <row r="182" spans="1:6" s="59" customFormat="1" ht="12.75">
      <c r="A182" s="485"/>
      <c r="D182" s="582"/>
      <c r="E182" s="465"/>
      <c r="F182" s="617"/>
    </row>
    <row r="183" spans="1:6" s="59" customFormat="1" ht="12.75">
      <c r="A183" s="485"/>
      <c r="D183" s="582"/>
      <c r="E183" s="465"/>
      <c r="F183" s="617"/>
    </row>
    <row r="184" spans="1:6" s="59" customFormat="1" ht="12.75">
      <c r="A184" s="485"/>
      <c r="D184" s="582"/>
      <c r="E184" s="465"/>
      <c r="F184" s="617"/>
    </row>
    <row r="185" spans="1:6" s="59" customFormat="1" ht="12.75">
      <c r="A185" s="485"/>
      <c r="D185" s="582"/>
      <c r="E185" s="465"/>
      <c r="F185" s="617"/>
    </row>
    <row r="186" spans="1:6" s="59" customFormat="1" ht="12.75">
      <c r="A186" s="485"/>
      <c r="D186" s="582"/>
      <c r="E186" s="465"/>
      <c r="F186" s="617"/>
    </row>
    <row r="187" spans="1:6" s="59" customFormat="1" ht="12.75">
      <c r="A187" s="485"/>
      <c r="D187" s="582"/>
      <c r="E187" s="465"/>
      <c r="F187" s="617"/>
    </row>
    <row r="188" spans="1:6" s="59" customFormat="1" ht="12.75">
      <c r="A188" s="485"/>
      <c r="D188" s="582"/>
      <c r="E188" s="465"/>
      <c r="F188" s="617"/>
    </row>
    <row r="189" spans="1:6" s="59" customFormat="1" ht="12.75">
      <c r="A189" s="485"/>
      <c r="D189" s="582"/>
      <c r="E189" s="465"/>
      <c r="F189" s="617"/>
    </row>
    <row r="190" spans="1:6" s="59" customFormat="1" ht="12.75">
      <c r="A190" s="485"/>
      <c r="D190" s="582"/>
      <c r="E190" s="465"/>
      <c r="F190" s="617"/>
    </row>
    <row r="191" spans="1:6" s="59" customFormat="1" ht="12.75">
      <c r="A191" s="485"/>
      <c r="D191" s="582"/>
      <c r="E191" s="465"/>
      <c r="F191" s="617"/>
    </row>
    <row r="192" spans="1:6" s="59" customFormat="1" ht="12.75">
      <c r="A192" s="485"/>
      <c r="D192" s="582"/>
      <c r="E192" s="465"/>
      <c r="F192" s="617"/>
    </row>
    <row r="193" spans="1:6" s="59" customFormat="1" ht="12.75">
      <c r="A193" s="485"/>
      <c r="D193" s="582"/>
      <c r="E193" s="465"/>
      <c r="F193" s="617"/>
    </row>
    <row r="194" spans="1:6" s="59" customFormat="1" ht="12.75">
      <c r="A194" s="485"/>
      <c r="D194" s="582"/>
      <c r="E194" s="465"/>
      <c r="F194" s="617"/>
    </row>
    <row r="195" spans="1:6" s="59" customFormat="1" ht="12.75">
      <c r="A195" s="485"/>
      <c r="D195" s="582"/>
      <c r="E195" s="465"/>
      <c r="F195" s="617"/>
    </row>
    <row r="196" spans="1:6" s="59" customFormat="1" ht="12.75">
      <c r="A196" s="485"/>
      <c r="D196" s="582"/>
      <c r="E196" s="465"/>
      <c r="F196" s="617"/>
    </row>
    <row r="197" spans="1:6" s="59" customFormat="1" ht="12.75">
      <c r="A197" s="485"/>
      <c r="D197" s="582"/>
      <c r="E197" s="465"/>
      <c r="F197" s="617"/>
    </row>
    <row r="198" spans="1:6" s="59" customFormat="1" ht="12.75">
      <c r="A198" s="485"/>
      <c r="D198" s="582"/>
      <c r="E198" s="465"/>
      <c r="F198" s="617"/>
    </row>
    <row r="199" spans="1:6" s="59" customFormat="1" ht="12.75">
      <c r="A199" s="485"/>
      <c r="D199" s="582"/>
      <c r="E199" s="465"/>
      <c r="F199" s="617"/>
    </row>
    <row r="200" spans="1:6" s="59" customFormat="1" ht="12.75">
      <c r="A200" s="485"/>
      <c r="D200" s="582"/>
      <c r="E200" s="465"/>
      <c r="F200" s="617"/>
    </row>
    <row r="201" spans="1:6" s="59" customFormat="1" ht="12.75">
      <c r="A201" s="485"/>
      <c r="D201" s="582"/>
      <c r="E201" s="465"/>
      <c r="F201" s="617"/>
    </row>
    <row r="202" spans="1:6" s="59" customFormat="1" ht="12.75">
      <c r="A202" s="485"/>
      <c r="D202" s="582"/>
      <c r="E202" s="465"/>
      <c r="F202" s="617"/>
    </row>
    <row r="203" spans="1:6" s="59" customFormat="1" ht="12.75">
      <c r="A203" s="485"/>
      <c r="D203" s="582"/>
      <c r="E203" s="465"/>
      <c r="F203" s="617"/>
    </row>
    <row r="204" spans="1:6" s="59" customFormat="1" ht="12.75">
      <c r="A204" s="485"/>
      <c r="D204" s="582"/>
      <c r="E204" s="465"/>
      <c r="F204" s="617"/>
    </row>
    <row r="205" spans="1:6" s="59" customFormat="1" ht="12.75">
      <c r="A205" s="485"/>
      <c r="D205" s="582"/>
      <c r="E205" s="465"/>
      <c r="F205" s="617"/>
    </row>
    <row r="206" spans="1:6" s="59" customFormat="1" ht="12.75">
      <c r="A206" s="485"/>
      <c r="D206" s="582"/>
      <c r="E206" s="465"/>
      <c r="F206" s="617"/>
    </row>
    <row r="207" spans="1:6" s="59" customFormat="1" ht="12.75">
      <c r="A207" s="485"/>
      <c r="D207" s="582"/>
      <c r="E207" s="465"/>
      <c r="F207" s="617"/>
    </row>
    <row r="208" spans="1:6" s="59" customFormat="1" ht="12.75">
      <c r="A208" s="485"/>
      <c r="D208" s="582"/>
      <c r="E208" s="465"/>
      <c r="F208" s="617"/>
    </row>
    <row r="209" spans="1:6" s="59" customFormat="1" ht="12.75">
      <c r="A209" s="485"/>
      <c r="D209" s="582"/>
      <c r="E209" s="465"/>
      <c r="F209" s="617"/>
    </row>
    <row r="210" spans="1:6" s="59" customFormat="1" ht="12.75">
      <c r="A210" s="485"/>
      <c r="D210" s="582"/>
      <c r="E210" s="465"/>
      <c r="F210" s="617"/>
    </row>
    <row r="211" spans="1:6" s="59" customFormat="1" ht="12.75">
      <c r="A211" s="485"/>
      <c r="D211" s="582"/>
      <c r="E211" s="465"/>
      <c r="F211" s="617"/>
    </row>
    <row r="212" spans="1:6" s="59" customFormat="1" ht="12.75">
      <c r="A212" s="485"/>
      <c r="D212" s="582"/>
      <c r="E212" s="465"/>
      <c r="F212" s="617"/>
    </row>
    <row r="213" spans="1:6" s="59" customFormat="1" ht="12.75">
      <c r="A213" s="485"/>
      <c r="D213" s="582"/>
      <c r="E213" s="465"/>
      <c r="F213" s="617"/>
    </row>
    <row r="214" spans="1:6" s="59" customFormat="1" ht="12.75">
      <c r="A214" s="485"/>
      <c r="D214" s="582"/>
      <c r="E214" s="465"/>
      <c r="F214" s="617"/>
    </row>
    <row r="215" spans="1:6" s="59" customFormat="1" ht="12.75">
      <c r="A215" s="485"/>
      <c r="D215" s="582"/>
      <c r="E215" s="465"/>
      <c r="F215" s="617"/>
    </row>
    <row r="216" spans="1:6" s="59" customFormat="1" ht="12.75">
      <c r="A216" s="485"/>
      <c r="D216" s="582"/>
      <c r="E216" s="465"/>
      <c r="F216" s="617"/>
    </row>
    <row r="217" spans="1:6" s="59" customFormat="1" ht="12.75">
      <c r="A217" s="485"/>
      <c r="D217" s="582"/>
      <c r="E217" s="465"/>
      <c r="F217" s="617"/>
    </row>
    <row r="218" spans="1:6" s="59" customFormat="1" ht="12.75">
      <c r="A218" s="485"/>
      <c r="D218" s="582"/>
      <c r="E218" s="465"/>
      <c r="F218" s="617"/>
    </row>
    <row r="219" spans="1:6" s="59" customFormat="1" ht="12.75">
      <c r="A219" s="485"/>
      <c r="D219" s="582"/>
      <c r="E219" s="465"/>
      <c r="F219" s="617"/>
    </row>
    <row r="220" spans="1:6" s="59" customFormat="1" ht="12.75">
      <c r="A220" s="485"/>
      <c r="D220" s="582"/>
      <c r="E220" s="465"/>
      <c r="F220" s="617"/>
    </row>
    <row r="221" spans="1:6" s="59" customFormat="1" ht="12.75">
      <c r="A221" s="485"/>
      <c r="D221" s="582"/>
      <c r="E221" s="465"/>
      <c r="F221" s="617"/>
    </row>
    <row r="222" spans="1:6" s="59" customFormat="1" ht="12.75">
      <c r="A222" s="485"/>
      <c r="D222" s="582"/>
      <c r="E222" s="465"/>
      <c r="F222" s="617"/>
    </row>
    <row r="223" spans="1:6" s="59" customFormat="1" ht="12.75">
      <c r="A223" s="485"/>
      <c r="D223" s="582"/>
      <c r="E223" s="465"/>
      <c r="F223" s="617"/>
    </row>
    <row r="224" spans="1:6" s="59" customFormat="1" ht="12.75">
      <c r="A224" s="485"/>
      <c r="D224" s="582"/>
      <c r="E224" s="465"/>
      <c r="F224" s="617"/>
    </row>
    <row r="225" spans="1:6" s="59" customFormat="1" ht="12.75">
      <c r="A225" s="485"/>
      <c r="D225" s="582"/>
      <c r="E225" s="465"/>
      <c r="F225" s="617"/>
    </row>
    <row r="226" spans="1:6" s="59" customFormat="1" ht="12.75">
      <c r="A226" s="485"/>
      <c r="D226" s="582"/>
      <c r="E226" s="465"/>
      <c r="F226" s="617"/>
    </row>
    <row r="227" spans="1:6" s="59" customFormat="1" ht="12.75">
      <c r="A227" s="485"/>
      <c r="D227" s="582"/>
      <c r="E227" s="465"/>
      <c r="F227" s="617"/>
    </row>
    <row r="228" spans="1:6" s="59" customFormat="1" ht="12.75">
      <c r="A228" s="485"/>
      <c r="D228" s="582"/>
      <c r="E228" s="465"/>
      <c r="F228" s="617"/>
    </row>
    <row r="229" spans="1:6" s="59" customFormat="1" ht="12.75">
      <c r="A229" s="485"/>
      <c r="D229" s="582"/>
      <c r="E229" s="465"/>
      <c r="F229" s="617"/>
    </row>
    <row r="230" spans="1:6" s="59" customFormat="1" ht="12.75">
      <c r="A230" s="485"/>
      <c r="D230" s="582"/>
      <c r="E230" s="465"/>
      <c r="F230" s="617"/>
    </row>
    <row r="231" spans="1:6" s="59" customFormat="1" ht="12.75">
      <c r="A231" s="485"/>
      <c r="D231" s="582"/>
      <c r="E231" s="465"/>
      <c r="F231" s="617"/>
    </row>
    <row r="232" spans="1:6" s="59" customFormat="1" ht="12.75">
      <c r="A232" s="485"/>
      <c r="D232" s="582"/>
      <c r="E232" s="465"/>
      <c r="F232" s="617"/>
    </row>
    <row r="233" spans="1:6" s="59" customFormat="1" ht="12.75">
      <c r="A233" s="485"/>
      <c r="D233" s="582"/>
      <c r="E233" s="465"/>
      <c r="F233" s="617"/>
    </row>
    <row r="234" spans="1:6" s="59" customFormat="1" ht="12.75">
      <c r="A234" s="485"/>
      <c r="D234" s="582"/>
      <c r="E234" s="465"/>
      <c r="F234" s="617"/>
    </row>
    <row r="235" spans="1:6" s="59" customFormat="1" ht="12.75">
      <c r="A235" s="485"/>
      <c r="D235" s="582"/>
      <c r="E235" s="465"/>
      <c r="F235" s="617"/>
    </row>
    <row r="236" spans="1:6" s="59" customFormat="1" ht="12.75">
      <c r="A236" s="485"/>
      <c r="D236" s="582"/>
      <c r="E236" s="465"/>
      <c r="F236" s="617"/>
    </row>
    <row r="237" spans="1:6" s="59" customFormat="1" ht="12.75">
      <c r="A237" s="485"/>
      <c r="D237" s="582"/>
      <c r="E237" s="465"/>
      <c r="F237" s="617"/>
    </row>
    <row r="238" spans="1:6" s="59" customFormat="1" ht="12.75">
      <c r="A238" s="485"/>
      <c r="D238" s="582"/>
      <c r="E238" s="465"/>
      <c r="F238" s="617"/>
    </row>
    <row r="239" spans="1:6" s="59" customFormat="1" ht="12.75">
      <c r="A239" s="485"/>
      <c r="D239" s="582"/>
      <c r="E239" s="465"/>
      <c r="F239" s="617"/>
    </row>
    <row r="240" spans="1:6" s="59" customFormat="1" ht="12.75">
      <c r="A240" s="485"/>
      <c r="D240" s="582"/>
      <c r="E240" s="465"/>
      <c r="F240" s="617"/>
    </row>
    <row r="241" spans="1:6" s="59" customFormat="1" ht="12.75">
      <c r="A241" s="485"/>
      <c r="D241" s="582"/>
      <c r="E241" s="465"/>
      <c r="F241" s="617"/>
    </row>
    <row r="242" spans="1:6" s="59" customFormat="1" ht="12.75">
      <c r="A242" s="485"/>
      <c r="D242" s="582"/>
      <c r="E242" s="465"/>
      <c r="F242" s="617"/>
    </row>
    <row r="243" spans="1:6" s="59" customFormat="1" ht="12.75">
      <c r="A243" s="485"/>
      <c r="D243" s="582"/>
      <c r="E243" s="465"/>
      <c r="F243" s="617"/>
    </row>
    <row r="244" spans="1:6" s="59" customFormat="1" ht="12.75">
      <c r="A244" s="485"/>
      <c r="D244" s="582"/>
      <c r="E244" s="465"/>
      <c r="F244" s="617"/>
    </row>
    <row r="245" spans="1:6" s="59" customFormat="1" ht="12.75">
      <c r="A245" s="485"/>
      <c r="D245" s="582"/>
      <c r="E245" s="465"/>
      <c r="F245" s="617"/>
    </row>
    <row r="246" spans="1:6" s="59" customFormat="1" ht="12.75">
      <c r="A246" s="485"/>
      <c r="D246" s="582"/>
      <c r="E246" s="465"/>
      <c r="F246" s="617"/>
    </row>
    <row r="247" spans="1:6" s="59" customFormat="1" ht="12.75">
      <c r="A247" s="485"/>
      <c r="D247" s="582"/>
      <c r="E247" s="465"/>
      <c r="F247" s="617"/>
    </row>
    <row r="248" spans="1:6" s="59" customFormat="1" ht="12.75">
      <c r="A248" s="485"/>
      <c r="D248" s="582"/>
      <c r="E248" s="465"/>
      <c r="F248" s="617"/>
    </row>
    <row r="249" spans="1:6" s="59" customFormat="1" ht="12.75">
      <c r="A249" s="485"/>
      <c r="D249" s="582"/>
      <c r="E249" s="465"/>
      <c r="F249" s="617"/>
    </row>
    <row r="250" spans="1:6" s="59" customFormat="1" ht="12.75">
      <c r="A250" s="485"/>
      <c r="D250" s="582"/>
      <c r="E250" s="465"/>
      <c r="F250" s="617"/>
    </row>
    <row r="251" spans="1:6" s="59" customFormat="1" ht="12.75">
      <c r="A251" s="485"/>
      <c r="D251" s="582"/>
      <c r="E251" s="465"/>
      <c r="F251" s="617"/>
    </row>
    <row r="252" spans="1:6" s="59" customFormat="1" ht="12.75">
      <c r="A252" s="485"/>
      <c r="D252" s="582"/>
      <c r="E252" s="465"/>
      <c r="F252" s="617"/>
    </row>
    <row r="253" spans="1:6" s="59" customFormat="1" ht="12.75">
      <c r="A253" s="485"/>
      <c r="D253" s="582"/>
      <c r="E253" s="465"/>
      <c r="F253" s="617"/>
    </row>
    <row r="254" spans="1:6" s="59" customFormat="1" ht="12.75">
      <c r="A254" s="485"/>
      <c r="D254" s="582"/>
      <c r="E254" s="465"/>
      <c r="F254" s="617"/>
    </row>
    <row r="255" spans="1:6" s="59" customFormat="1" ht="12.75">
      <c r="A255" s="485"/>
      <c r="D255" s="582"/>
      <c r="E255" s="465"/>
      <c r="F255" s="617"/>
    </row>
    <row r="256" spans="1:6" s="59" customFormat="1" ht="12.75">
      <c r="A256" s="485"/>
      <c r="D256" s="582"/>
      <c r="E256" s="465"/>
      <c r="F256" s="617"/>
    </row>
    <row r="257" spans="1:6" s="59" customFormat="1" ht="12.75">
      <c r="A257" s="485"/>
      <c r="D257" s="582"/>
      <c r="E257" s="465"/>
      <c r="F257" s="617"/>
    </row>
    <row r="258" spans="1:6" s="59" customFormat="1" ht="12.75">
      <c r="A258" s="485"/>
      <c r="D258" s="582"/>
      <c r="E258" s="465"/>
      <c r="F258" s="617"/>
    </row>
    <row r="259" spans="1:6" s="59" customFormat="1" ht="12.75">
      <c r="A259" s="485"/>
      <c r="D259" s="582"/>
      <c r="E259" s="465"/>
      <c r="F259" s="617"/>
    </row>
    <row r="260" spans="1:6" s="59" customFormat="1" ht="12.75">
      <c r="A260" s="485"/>
      <c r="D260" s="582"/>
      <c r="E260" s="465"/>
      <c r="F260" s="617"/>
    </row>
    <row r="261" spans="1:6" s="59" customFormat="1" ht="12.75">
      <c r="A261" s="485"/>
      <c r="D261" s="582"/>
      <c r="E261" s="465"/>
      <c r="F261" s="617"/>
    </row>
    <row r="262" spans="1:6" s="59" customFormat="1" ht="12.75">
      <c r="A262" s="485"/>
      <c r="D262" s="582"/>
      <c r="E262" s="465"/>
      <c r="F262" s="617"/>
    </row>
    <row r="263" spans="1:6" s="59" customFormat="1" ht="12.75">
      <c r="A263" s="485"/>
      <c r="D263" s="582"/>
      <c r="E263" s="465"/>
      <c r="F263" s="617"/>
    </row>
    <row r="264" spans="1:6" s="59" customFormat="1" ht="12.75">
      <c r="A264" s="485"/>
      <c r="D264" s="582"/>
      <c r="E264" s="465"/>
      <c r="F264" s="617"/>
    </row>
    <row r="265" spans="1:6" s="59" customFormat="1" ht="12.75">
      <c r="A265" s="485"/>
      <c r="D265" s="582"/>
      <c r="E265" s="465"/>
      <c r="F265" s="617"/>
    </row>
    <row r="266" spans="1:6" s="59" customFormat="1" ht="12.75">
      <c r="A266" s="485"/>
      <c r="D266" s="582"/>
      <c r="E266" s="465"/>
      <c r="F266" s="617"/>
    </row>
    <row r="267" spans="1:6" s="59" customFormat="1" ht="12.75">
      <c r="A267" s="485"/>
      <c r="D267" s="582"/>
      <c r="E267" s="465"/>
      <c r="F267" s="617"/>
    </row>
    <row r="268" spans="1:6" s="59" customFormat="1" ht="12.75">
      <c r="A268" s="485"/>
      <c r="D268" s="582"/>
      <c r="E268" s="465"/>
      <c r="F268" s="617"/>
    </row>
    <row r="269" spans="1:6" s="59" customFormat="1" ht="12.75">
      <c r="A269" s="485"/>
      <c r="D269" s="582"/>
      <c r="E269" s="465"/>
      <c r="F269" s="617"/>
    </row>
    <row r="270" spans="1:6" s="59" customFormat="1" ht="12.75">
      <c r="A270" s="485"/>
      <c r="D270" s="582"/>
      <c r="E270" s="465"/>
      <c r="F270" s="617"/>
    </row>
    <row r="271" spans="1:6" s="59" customFormat="1" ht="12.75">
      <c r="A271" s="485"/>
      <c r="D271" s="582"/>
      <c r="E271" s="465"/>
      <c r="F271" s="617"/>
    </row>
    <row r="272" spans="1:6" s="59" customFormat="1" ht="12.75">
      <c r="A272" s="485"/>
      <c r="D272" s="582"/>
      <c r="E272" s="465"/>
      <c r="F272" s="617"/>
    </row>
    <row r="273" spans="1:6" s="59" customFormat="1" ht="12.75">
      <c r="A273" s="485"/>
      <c r="D273" s="582"/>
      <c r="E273" s="465"/>
      <c r="F273" s="617"/>
    </row>
    <row r="274" spans="1:6" s="59" customFormat="1" ht="12.75">
      <c r="A274" s="485"/>
      <c r="D274" s="582"/>
      <c r="E274" s="465"/>
      <c r="F274" s="617"/>
    </row>
    <row r="275" spans="1:6" s="59" customFormat="1" ht="12.75">
      <c r="A275" s="485"/>
      <c r="D275" s="582"/>
      <c r="E275" s="465"/>
      <c r="F275" s="617"/>
    </row>
    <row r="276" spans="1:6" s="59" customFormat="1" ht="12.75">
      <c r="A276" s="485"/>
      <c r="D276" s="582"/>
      <c r="E276" s="465"/>
      <c r="F276" s="617"/>
    </row>
    <row r="277" spans="1:6" s="59" customFormat="1" ht="12.75">
      <c r="A277" s="485"/>
      <c r="D277" s="582"/>
      <c r="E277" s="465"/>
      <c r="F277" s="617"/>
    </row>
    <row r="278" spans="1:6" s="59" customFormat="1" ht="12.75">
      <c r="A278" s="485"/>
      <c r="D278" s="582"/>
      <c r="E278" s="465"/>
      <c r="F278" s="617"/>
    </row>
    <row r="279" spans="1:6" s="59" customFormat="1" ht="12.75">
      <c r="A279" s="485"/>
      <c r="D279" s="582"/>
      <c r="E279" s="465"/>
      <c r="F279" s="617"/>
    </row>
    <row r="280" spans="1:6" s="59" customFormat="1" ht="12.75">
      <c r="A280" s="485"/>
      <c r="D280" s="582"/>
      <c r="E280" s="465"/>
      <c r="F280" s="617"/>
    </row>
    <row r="281" spans="1:6" s="59" customFormat="1" ht="12.75">
      <c r="A281" s="485"/>
      <c r="D281" s="582"/>
      <c r="E281" s="465"/>
      <c r="F281" s="617"/>
    </row>
    <row r="282" spans="1:6" s="59" customFormat="1" ht="12.75">
      <c r="A282" s="485"/>
      <c r="D282" s="582"/>
      <c r="E282" s="465"/>
      <c r="F282" s="617"/>
    </row>
    <row r="283" spans="1:6" s="59" customFormat="1" ht="12.75">
      <c r="A283" s="485"/>
      <c r="D283" s="582"/>
      <c r="E283" s="465"/>
      <c r="F283" s="617"/>
    </row>
    <row r="284" spans="1:6" s="59" customFormat="1" ht="12.75">
      <c r="A284" s="485"/>
      <c r="D284" s="582"/>
      <c r="E284" s="465"/>
      <c r="F284" s="617"/>
    </row>
    <row r="285" spans="1:6" s="59" customFormat="1" ht="12.75">
      <c r="A285" s="485"/>
      <c r="D285" s="582"/>
      <c r="E285" s="465"/>
      <c r="F285" s="617"/>
    </row>
    <row r="286" spans="1:6" s="59" customFormat="1" ht="12.75">
      <c r="A286" s="485"/>
      <c r="D286" s="582"/>
      <c r="E286" s="465"/>
      <c r="F286" s="617"/>
    </row>
    <row r="287" spans="1:6" s="59" customFormat="1" ht="12.75">
      <c r="A287" s="485"/>
      <c r="D287" s="582"/>
      <c r="E287" s="465"/>
      <c r="F287" s="617"/>
    </row>
    <row r="288" spans="1:6" s="59" customFormat="1" ht="12.75">
      <c r="A288" s="485"/>
      <c r="D288" s="582"/>
      <c r="E288" s="465"/>
      <c r="F288" s="617"/>
    </row>
    <row r="289" spans="1:6" s="59" customFormat="1" ht="12.75">
      <c r="A289" s="485"/>
      <c r="D289" s="582"/>
      <c r="E289" s="465"/>
      <c r="F289" s="617"/>
    </row>
    <row r="290" spans="1:6" s="59" customFormat="1" ht="12.75">
      <c r="A290" s="485"/>
      <c r="D290" s="582"/>
      <c r="E290" s="465"/>
      <c r="F290" s="617"/>
    </row>
    <row r="291" spans="1:6" s="59" customFormat="1" ht="12.75">
      <c r="A291" s="485"/>
      <c r="D291" s="582"/>
      <c r="E291" s="465"/>
      <c r="F291" s="617"/>
    </row>
    <row r="292" spans="1:6" s="59" customFormat="1" ht="12.75">
      <c r="A292" s="485"/>
      <c r="D292" s="582"/>
      <c r="E292" s="465"/>
      <c r="F292" s="617"/>
    </row>
    <row r="293" spans="1:6" s="59" customFormat="1" ht="12.75">
      <c r="A293" s="485"/>
      <c r="D293" s="582"/>
      <c r="E293" s="465"/>
      <c r="F293" s="617"/>
    </row>
    <row r="294" spans="1:6" s="59" customFormat="1" ht="12.75">
      <c r="A294" s="485"/>
      <c r="D294" s="582"/>
      <c r="E294" s="465"/>
      <c r="F294" s="617"/>
    </row>
    <row r="295" spans="1:6" s="59" customFormat="1" ht="12.75">
      <c r="A295" s="485"/>
      <c r="D295" s="582"/>
      <c r="E295" s="465"/>
      <c r="F295" s="617"/>
    </row>
    <row r="296" spans="1:6" s="59" customFormat="1" ht="12.75">
      <c r="A296" s="485"/>
      <c r="D296" s="582"/>
      <c r="E296" s="465"/>
      <c r="F296" s="617"/>
    </row>
    <row r="297" spans="1:6" s="59" customFormat="1" ht="12.75">
      <c r="A297" s="485"/>
      <c r="D297" s="582"/>
      <c r="E297" s="465"/>
      <c r="F297" s="617"/>
    </row>
    <row r="298" spans="1:6" s="59" customFormat="1" ht="12.75">
      <c r="A298" s="485"/>
      <c r="D298" s="582"/>
      <c r="E298" s="465"/>
      <c r="F298" s="617"/>
    </row>
    <row r="299" spans="1:6" s="59" customFormat="1" ht="12.75">
      <c r="A299" s="485"/>
      <c r="D299" s="582"/>
      <c r="E299" s="465"/>
      <c r="F299" s="617"/>
    </row>
    <row r="300" spans="1:6" s="59" customFormat="1" ht="12.75">
      <c r="A300" s="485"/>
      <c r="D300" s="582"/>
      <c r="E300" s="465"/>
      <c r="F300" s="617"/>
    </row>
    <row r="301" spans="1:6" s="59" customFormat="1" ht="12.75">
      <c r="A301" s="485"/>
      <c r="D301" s="582"/>
      <c r="E301" s="465"/>
      <c r="F301" s="617"/>
    </row>
    <row r="302" spans="1:6" s="59" customFormat="1" ht="12.75">
      <c r="A302" s="485"/>
      <c r="D302" s="582"/>
      <c r="E302" s="465"/>
      <c r="F302" s="617"/>
    </row>
    <row r="303" spans="1:6" s="59" customFormat="1" ht="12.75">
      <c r="A303" s="485"/>
      <c r="D303" s="582"/>
      <c r="E303" s="465"/>
      <c r="F303" s="617"/>
    </row>
    <row r="304" spans="1:6" s="59" customFormat="1" ht="12.75">
      <c r="A304" s="485"/>
      <c r="D304" s="582"/>
      <c r="E304" s="465"/>
      <c r="F304" s="617"/>
    </row>
    <row r="305" spans="1:6" s="59" customFormat="1" ht="12.75">
      <c r="A305" s="485"/>
      <c r="D305" s="582"/>
      <c r="E305" s="465"/>
      <c r="F305" s="617"/>
    </row>
    <row r="306" spans="1:6" s="59" customFormat="1" ht="12.75">
      <c r="A306" s="485"/>
      <c r="D306" s="582"/>
      <c r="E306" s="465"/>
      <c r="F306" s="617"/>
    </row>
    <row r="307" spans="1:6" s="59" customFormat="1" ht="12.75">
      <c r="A307" s="485"/>
      <c r="D307" s="582"/>
      <c r="E307" s="465"/>
      <c r="F307" s="617"/>
    </row>
    <row r="308" spans="1:6" s="59" customFormat="1" ht="12.75">
      <c r="A308" s="485"/>
      <c r="D308" s="582"/>
      <c r="E308" s="465"/>
      <c r="F308" s="617"/>
    </row>
    <row r="309" spans="1:6" s="59" customFormat="1" ht="12.75">
      <c r="A309" s="485"/>
      <c r="D309" s="582"/>
      <c r="E309" s="465"/>
      <c r="F309" s="617"/>
    </row>
    <row r="310" spans="1:6" s="59" customFormat="1" ht="12.75">
      <c r="A310" s="485"/>
      <c r="D310" s="582"/>
      <c r="E310" s="465"/>
      <c r="F310" s="617"/>
    </row>
    <row r="311" spans="1:6" s="59" customFormat="1" ht="12.75">
      <c r="A311" s="485"/>
      <c r="D311" s="582"/>
      <c r="E311" s="465"/>
      <c r="F311" s="617"/>
    </row>
    <row r="312" spans="1:6" s="59" customFormat="1" ht="12.75">
      <c r="A312" s="485"/>
      <c r="D312" s="582"/>
      <c r="E312" s="465"/>
      <c r="F312" s="617"/>
    </row>
    <row r="313" spans="1:6" s="59" customFormat="1" ht="12.75">
      <c r="A313" s="485"/>
      <c r="D313" s="582"/>
      <c r="E313" s="465"/>
      <c r="F313" s="617"/>
    </row>
    <row r="314" spans="1:6" s="59" customFormat="1" ht="12.75">
      <c r="A314" s="485"/>
      <c r="D314" s="582"/>
      <c r="E314" s="465"/>
      <c r="F314" s="617"/>
    </row>
    <row r="315" spans="1:6" s="59" customFormat="1" ht="12.75">
      <c r="A315" s="485"/>
      <c r="D315" s="582"/>
      <c r="E315" s="465"/>
      <c r="F315" s="617"/>
    </row>
    <row r="316" spans="1:6" s="59" customFormat="1" ht="12.75">
      <c r="A316" s="485"/>
      <c r="D316" s="582"/>
      <c r="E316" s="465"/>
      <c r="F316" s="617"/>
    </row>
    <row r="317" spans="1:6" s="59" customFormat="1" ht="12.75">
      <c r="A317" s="485"/>
      <c r="D317" s="582"/>
      <c r="E317" s="465"/>
      <c r="F317" s="617"/>
    </row>
    <row r="318" spans="1:6" s="59" customFormat="1" ht="12.75">
      <c r="A318" s="485"/>
      <c r="D318" s="582"/>
      <c r="E318" s="465"/>
      <c r="F318" s="617"/>
    </row>
    <row r="319" spans="1:6" s="59" customFormat="1" ht="12.75">
      <c r="A319" s="485"/>
      <c r="D319" s="582"/>
      <c r="E319" s="465"/>
      <c r="F319" s="617"/>
    </row>
    <row r="320" spans="1:6" s="59" customFormat="1" ht="12.75">
      <c r="A320" s="485"/>
      <c r="D320" s="582"/>
      <c r="E320" s="465"/>
      <c r="F320" s="617"/>
    </row>
  </sheetData>
  <sheetProtection/>
  <mergeCells count="1">
    <mergeCell ref="B71:C71"/>
  </mergeCells>
  <conditionalFormatting sqref="D51:F51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Tonis</cp:lastModifiedBy>
  <cp:lastPrinted>2015-11-18T09:33:09Z</cp:lastPrinted>
  <dcterms:created xsi:type="dcterms:W3CDTF">2009-03-11T11:38:40Z</dcterms:created>
  <dcterms:modified xsi:type="dcterms:W3CDTF">2016-01-21T08:18:56Z</dcterms:modified>
  <cp:category/>
  <cp:version/>
  <cp:contentType/>
  <cp:contentStatus/>
</cp:coreProperties>
</file>