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18 eelarve\"/>
    </mc:Choice>
  </mc:AlternateContent>
  <bookViews>
    <workbookView xWindow="0" yWindow="0" windowWidth="23040" windowHeight="9045" xr2:uid="{5317149E-6DE4-488E-9CEF-579A8B4E60CF}"/>
  </bookViews>
  <sheets>
    <sheet name="Leh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B34" i="1"/>
  <c r="C5" i="1"/>
  <c r="C6" i="1"/>
  <c r="C7" i="1"/>
  <c r="C10" i="1"/>
  <c r="C34" i="1" s="1"/>
  <c r="C11" i="1"/>
  <c r="C12" i="1"/>
  <c r="C13" i="1"/>
  <c r="C14" i="1"/>
  <c r="C17" i="1"/>
  <c r="C18" i="1"/>
  <c r="C19" i="1"/>
  <c r="C22" i="1"/>
  <c r="C23" i="1"/>
  <c r="C24" i="1"/>
  <c r="C25" i="1"/>
  <c r="C30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Külli Mõttus</author>
  </authors>
  <commentList>
    <comment ref="C7" authorId="0" shapeId="0" xr:uid="{F0E85556-A967-4B3C-AFDA-17ED7E319D27}">
      <text>
        <r>
          <rPr>
            <b/>
            <sz val="9"/>
            <color indexed="8"/>
            <rFont val="Calibri"/>
            <family val="2"/>
            <scheme val="minor"/>
          </rPr>
          <t>Külli Mõttus:</t>
        </r>
        <r>
          <rPr>
            <sz val="9"/>
            <color indexed="8"/>
            <rFont val="Calibri"/>
            <family val="2"/>
            <scheme val="minor"/>
          </rPr>
          <t xml:space="preserve">
100000 võetud jaanuaris 2018</t>
        </r>
      </text>
    </comment>
  </commentList>
</comments>
</file>

<file path=xl/sharedStrings.xml><?xml version="1.0" encoding="utf-8"?>
<sst xmlns="http://schemas.openxmlformats.org/spreadsheetml/2006/main" count="56" uniqueCount="28">
  <si>
    <t>Pank</t>
  </si>
  <si>
    <t>Jääk 31.12.2017</t>
  </si>
  <si>
    <t>Kokku</t>
  </si>
  <si>
    <t xml:space="preserve">Põhilaen  </t>
  </si>
  <si>
    <t>Intress</t>
  </si>
  <si>
    <t>ABJA</t>
  </si>
  <si>
    <t>Danske</t>
  </si>
  <si>
    <t>SWED</t>
  </si>
  <si>
    <t>MÕISAKÜLA</t>
  </si>
  <si>
    <t>Laen 1</t>
  </si>
  <si>
    <t>Laen 2</t>
  </si>
  <si>
    <t>Laen 3</t>
  </si>
  <si>
    <t>Laen 4</t>
  </si>
  <si>
    <t>Laen 5</t>
  </si>
  <si>
    <t>HALLISTE</t>
  </si>
  <si>
    <t>SEB</t>
  </si>
  <si>
    <t>Swedbank</t>
  </si>
  <si>
    <t>KARKSI</t>
  </si>
  <si>
    <t>2011 laen</t>
  </si>
  <si>
    <t>2013 laen</t>
  </si>
  <si>
    <t>vee-kanali laen</t>
  </si>
  <si>
    <t>Laen 2017</t>
  </si>
  <si>
    <t>KARKSI  KAP RENT</t>
  </si>
  <si>
    <t>3 auto kap rent</t>
  </si>
  <si>
    <t>Multi One kap rent</t>
  </si>
  <si>
    <t>Planeeritav laen</t>
  </si>
  <si>
    <t>Jääk 31.12.2018</t>
  </si>
  <si>
    <t xml:space="preserve">Laenu jääk  kontrollarv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</si>
</sst>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1"/>
    </font>
    <font>
      <b/>
      <sz val="11"/>
      <color indexed="8"/>
      <name val="Calibri"/>
      <family val="2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Times New Roman"/>
      <family val="1"/>
    </font>
    <font>
      <sz val="10"/>
      <name val="Arial"/>
      <family val="1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2" fillId="0" borderId="0" xfId="0" applyNumberFormat="1" applyFont="1" applyFill="1" applyBorder="1" applyAlignment="1" applyProtection="1"/>
    <xf numFmtId="2" fontId="2" fillId="0" borderId="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>
      <alignment vertical="top" wrapText="1"/>
    </xf>
    <xf numFmtId="49" fontId="2" fillId="0" borderId="0" xfId="0" applyNumberFormat="1" applyFont="1" applyFill="1" applyBorder="1" applyAlignment="1" applyProtection="1">
      <alignment wrapText="1"/>
    </xf>
    <xf numFmtId="49" fontId="4" fillId="0" borderId="1" xfId="0" applyNumberFormat="1" applyFont="1" applyFill="1" applyBorder="1" applyAlignment="1" applyProtection="1">
      <alignment horizontal="center" vertical="top" wrapText="1"/>
    </xf>
    <xf numFmtId="49" fontId="5" fillId="0" borderId="1" xfId="0" applyNumberFormat="1" applyFont="1" applyFill="1" applyBorder="1" applyAlignment="1" applyProtection="1">
      <alignment wrapText="1"/>
    </xf>
    <xf numFmtId="2" fontId="6" fillId="0" borderId="2" xfId="0" applyNumberFormat="1" applyFont="1" applyFill="1" applyBorder="1" applyAlignment="1" applyProtection="1">
      <alignment horizontal="center"/>
    </xf>
    <xf numFmtId="0" fontId="4" fillId="0" borderId="3" xfId="0" applyNumberFormat="1" applyFont="1" applyFill="1" applyBorder="1" applyAlignment="1" applyProtection="1"/>
    <xf numFmtId="0" fontId="4" fillId="0" borderId="4" xfId="0" applyNumberFormat="1" applyFont="1" applyFill="1" applyBorder="1" applyAlignment="1" applyProtection="1"/>
    <xf numFmtId="0" fontId="4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49" fontId="4" fillId="0" borderId="8" xfId="0" applyNumberFormat="1" applyFont="1" applyFill="1" applyBorder="1" applyAlignment="1" applyProtection="1">
      <alignment vertical="top" wrapText="1"/>
    </xf>
    <xf numFmtId="49" fontId="4" fillId="0" borderId="8" xfId="0" applyNumberFormat="1" applyFont="1" applyFill="1" applyBorder="1" applyAlignment="1" applyProtection="1">
      <alignment wrapText="1"/>
    </xf>
    <xf numFmtId="0" fontId="4" fillId="0" borderId="9" xfId="0" applyNumberFormat="1" applyFont="1" applyFill="1" applyBorder="1" applyAlignment="1" applyProtection="1"/>
    <xf numFmtId="0" fontId="4" fillId="0" borderId="8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49" fontId="7" fillId="0" borderId="0" xfId="0" applyNumberFormat="1" applyFont="1" applyFill="1" applyBorder="1" applyAlignment="1" applyProtection="1">
      <alignment vertical="top" wrapText="1"/>
    </xf>
    <xf numFmtId="49" fontId="4" fillId="0" borderId="0" xfId="0" applyNumberFormat="1" applyFont="1" applyFill="1" applyBorder="1" applyAlignment="1" applyProtection="1">
      <alignment wrapText="1"/>
    </xf>
    <xf numFmtId="2" fontId="6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49" fontId="2" fillId="0" borderId="2" xfId="0" applyNumberFormat="1" applyFont="1" applyFill="1" applyBorder="1" applyAlignment="1" applyProtection="1">
      <alignment vertical="top" wrapText="1"/>
    </xf>
    <xf numFmtId="2" fontId="2" fillId="0" borderId="2" xfId="0" applyNumberFormat="1" applyFont="1" applyFill="1" applyBorder="1" applyAlignment="1" applyProtection="1">
      <alignment wrapText="1"/>
    </xf>
    <xf numFmtId="2" fontId="2" fillId="0" borderId="2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left"/>
    </xf>
    <xf numFmtId="2" fontId="2" fillId="0" borderId="2" xfId="0" quotePrefix="1" applyNumberFormat="1" applyFont="1" applyFill="1" applyBorder="1" applyAlignment="1" applyProtection="1">
      <alignment wrapText="1"/>
    </xf>
    <xf numFmtId="2" fontId="2" fillId="0" borderId="2" xfId="0" applyNumberFormat="1" applyFont="1" applyFill="1" applyBorder="1" applyAlignment="1" applyProtection="1">
      <alignment vertical="top" wrapText="1"/>
    </xf>
    <xf numFmtId="0" fontId="3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/>
    <xf numFmtId="2" fontId="8" fillId="2" borderId="0" xfId="0" applyNumberFormat="1" applyFont="1" applyFill="1" applyBorder="1" applyAlignment="1" applyProtection="1"/>
    <xf numFmtId="2" fontId="8" fillId="0" borderId="0" xfId="0" applyNumberFormat="1" applyFont="1" applyFill="1" applyBorder="1" applyAlignment="1" applyProtection="1"/>
    <xf numFmtId="2" fontId="6" fillId="2" borderId="9" xfId="0" applyNumberFormat="1" applyFont="1" applyFill="1" applyBorder="1" applyAlignment="1" applyProtection="1">
      <alignment horizontal="center" wrapText="1"/>
    </xf>
    <xf numFmtId="1" fontId="2" fillId="0" borderId="2" xfId="0" applyNumberFormat="1" applyFont="1" applyFill="1" applyBorder="1" applyAlignment="1" applyProtection="1"/>
    <xf numFmtId="1" fontId="2" fillId="0" borderId="0" xfId="0" applyNumberFormat="1" applyFont="1" applyFill="1" applyBorder="1" applyAlignment="1" applyProtection="1"/>
    <xf numFmtId="1" fontId="2" fillId="0" borderId="1" xfId="0" applyNumberFormat="1" applyFont="1" applyFill="1" applyBorder="1" applyAlignment="1" applyProtection="1"/>
    <xf numFmtId="1" fontId="8" fillId="0" borderId="2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horizontal="center"/>
    </xf>
    <xf numFmtId="0" fontId="6" fillId="0" borderId="4" xfId="0" applyNumberFormat="1" applyFont="1" applyFill="1" applyBorder="1" applyAlignment="1" applyProtection="1">
      <alignment horizontal="center"/>
    </xf>
  </cellXfs>
  <cellStyles count="5">
    <cellStyle name="Normaallaad" xfId="0" builtinId="0"/>
    <cellStyle name="Normaallaad 2" xfId="4" xr:uid="{00000000-0005-0000-0000-000030000000}"/>
    <cellStyle name="Normaallaad 3" xfId="1" xr:uid="{00000000-0005-0000-0000-00002F000000}"/>
    <cellStyle name="Normal" xfId="2" xr:uid="{00000000-0005-0000-0000-000000000000}"/>
    <cellStyle name="Protsent 2" xfId="3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2B4A7-3AB7-4378-A913-17FEC89A9566}">
  <dimension ref="A1:AI36"/>
  <sheetViews>
    <sheetView tabSelected="1" topLeftCell="A19" workbookViewId="0">
      <selection activeCell="D37" sqref="D37"/>
    </sheetView>
  </sheetViews>
  <sheetFormatPr defaultColWidth="11" defaultRowHeight="14.25" x14ac:dyDescent="0.2"/>
  <cols>
    <col min="1" max="1" width="15" style="1" customWidth="1"/>
    <col min="2" max="2" width="11" style="1"/>
    <col min="3" max="3" width="11" style="2"/>
    <col min="4" max="16384" width="11" style="1"/>
  </cols>
  <sheetData>
    <row r="1" spans="1:31" x14ac:dyDescent="0.2">
      <c r="A1" s="3"/>
      <c r="B1" s="4"/>
    </row>
    <row r="2" spans="1:31" ht="26.25" x14ac:dyDescent="0.25">
      <c r="A2" s="5" t="s">
        <v>0</v>
      </c>
      <c r="B2" s="6" t="s">
        <v>1</v>
      </c>
      <c r="C2" s="7" t="s">
        <v>2</v>
      </c>
      <c r="D2" s="42">
        <v>2018</v>
      </c>
      <c r="E2" s="43"/>
      <c r="F2" s="8">
        <v>2019</v>
      </c>
      <c r="G2" s="9"/>
      <c r="H2" s="8">
        <v>2020</v>
      </c>
      <c r="I2" s="9"/>
      <c r="J2" s="8">
        <v>2021</v>
      </c>
      <c r="K2" s="9"/>
      <c r="L2" s="8">
        <v>2022</v>
      </c>
      <c r="M2" s="9"/>
      <c r="N2" s="8">
        <v>2023</v>
      </c>
      <c r="O2" s="10"/>
      <c r="P2" s="8">
        <v>2024</v>
      </c>
      <c r="Q2" s="9"/>
      <c r="R2" s="11">
        <v>2025</v>
      </c>
      <c r="S2" s="12"/>
      <c r="T2" s="13">
        <v>2026</v>
      </c>
      <c r="U2" s="12"/>
      <c r="V2" s="14">
        <v>2027</v>
      </c>
      <c r="W2" s="15"/>
      <c r="X2" s="14">
        <v>2028</v>
      </c>
      <c r="Y2" s="15"/>
      <c r="Z2" s="14">
        <v>2029</v>
      </c>
      <c r="AA2" s="15"/>
      <c r="AB2" s="14">
        <v>2030</v>
      </c>
      <c r="AC2" s="15"/>
      <c r="AD2" s="14">
        <v>2031</v>
      </c>
      <c r="AE2" s="15"/>
    </row>
    <row r="3" spans="1:31" ht="58.5" thickBot="1" x14ac:dyDescent="0.3">
      <c r="A3" s="16"/>
      <c r="B3" s="17"/>
      <c r="C3" s="37" t="s">
        <v>27</v>
      </c>
      <c r="D3" s="18" t="s">
        <v>3</v>
      </c>
      <c r="E3" s="18" t="s">
        <v>4</v>
      </c>
      <c r="F3" s="18" t="s">
        <v>3</v>
      </c>
      <c r="G3" s="18" t="s">
        <v>4</v>
      </c>
      <c r="H3" s="18" t="s">
        <v>3</v>
      </c>
      <c r="I3" s="18" t="s">
        <v>4</v>
      </c>
      <c r="J3" s="18" t="s">
        <v>3</v>
      </c>
      <c r="K3" s="18" t="s">
        <v>4</v>
      </c>
      <c r="L3" s="18" t="s">
        <v>3</v>
      </c>
      <c r="M3" s="18" t="s">
        <v>4</v>
      </c>
      <c r="N3" s="18" t="s">
        <v>3</v>
      </c>
      <c r="O3" s="18" t="s">
        <v>4</v>
      </c>
      <c r="P3" s="19" t="s">
        <v>3</v>
      </c>
      <c r="Q3" s="19" t="s">
        <v>4</v>
      </c>
      <c r="R3" s="20" t="s">
        <v>3</v>
      </c>
      <c r="S3" s="20" t="s">
        <v>4</v>
      </c>
      <c r="T3" s="20" t="s">
        <v>3</v>
      </c>
      <c r="U3" s="20" t="s">
        <v>4</v>
      </c>
      <c r="V3" s="13" t="s">
        <v>3</v>
      </c>
      <c r="W3" s="12" t="s">
        <v>4</v>
      </c>
      <c r="X3" s="13" t="s">
        <v>3</v>
      </c>
      <c r="Y3" s="12" t="s">
        <v>4</v>
      </c>
      <c r="Z3" s="13" t="s">
        <v>3</v>
      </c>
      <c r="AA3" s="12" t="s">
        <v>4</v>
      </c>
      <c r="AB3" s="13" t="s">
        <v>3</v>
      </c>
      <c r="AC3" s="12" t="s">
        <v>4</v>
      </c>
      <c r="AD3" s="13" t="s">
        <v>3</v>
      </c>
      <c r="AE3" s="12" t="s">
        <v>4</v>
      </c>
    </row>
    <row r="4" spans="1:31" ht="15" x14ac:dyDescent="0.25">
      <c r="A4" s="21" t="s">
        <v>5</v>
      </c>
      <c r="B4" s="22"/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31" x14ac:dyDescent="0.2">
      <c r="A5" s="25" t="s">
        <v>6</v>
      </c>
      <c r="B5" s="26">
        <v>966807.76</v>
      </c>
      <c r="C5" s="38">
        <f>D5+F5+H5+J5+L5+N5+P5+R5+T5+V5+X5+Z5</f>
        <v>966807.79999999993</v>
      </c>
      <c r="D5" s="28">
        <v>81702.12</v>
      </c>
      <c r="E5" s="28">
        <v>10594.72</v>
      </c>
      <c r="F5" s="28">
        <v>81702.12</v>
      </c>
      <c r="G5" s="28">
        <v>9697</v>
      </c>
      <c r="H5" s="28">
        <v>81702.12</v>
      </c>
      <c r="I5" s="28">
        <v>8797</v>
      </c>
      <c r="J5" s="28">
        <v>81702.12</v>
      </c>
      <c r="K5" s="28">
        <v>7847</v>
      </c>
      <c r="L5" s="28">
        <v>81702.12</v>
      </c>
      <c r="M5" s="28">
        <v>6947</v>
      </c>
      <c r="N5" s="28">
        <v>81702.12</v>
      </c>
      <c r="O5" s="28">
        <v>6017</v>
      </c>
      <c r="P5" s="28">
        <v>81702.12</v>
      </c>
      <c r="Q5" s="28"/>
      <c r="R5" s="28">
        <v>81702.12</v>
      </c>
      <c r="S5" s="28"/>
      <c r="T5" s="28">
        <v>81702.12</v>
      </c>
      <c r="U5" s="28"/>
      <c r="V5" s="28">
        <v>81702.12</v>
      </c>
      <c r="W5" s="28"/>
      <c r="X5" s="28">
        <v>81702.12</v>
      </c>
      <c r="Y5" s="28"/>
      <c r="Z5" s="28">
        <v>68084.479999999996</v>
      </c>
      <c r="AA5" s="28"/>
      <c r="AB5" s="28"/>
      <c r="AC5" s="28"/>
      <c r="AD5" s="28"/>
      <c r="AE5" s="28"/>
    </row>
    <row r="6" spans="1:31" x14ac:dyDescent="0.2">
      <c r="A6" s="29" t="s">
        <v>7</v>
      </c>
      <c r="B6" s="30">
        <v>167580</v>
      </c>
      <c r="C6" s="38">
        <f>D6+F6+H6+J6+L6+N6+P6+R6+T6</f>
        <v>167580</v>
      </c>
      <c r="D6" s="28">
        <v>20520</v>
      </c>
      <c r="E6" s="28">
        <v>2886.62</v>
      </c>
      <c r="F6" s="28">
        <v>20520</v>
      </c>
      <c r="G6" s="28">
        <v>2511.91</v>
      </c>
      <c r="H6" s="28">
        <v>20520</v>
      </c>
      <c r="I6" s="28">
        <v>2143.92</v>
      </c>
      <c r="J6" s="28">
        <v>20520</v>
      </c>
      <c r="K6" s="28">
        <v>1763.04</v>
      </c>
      <c r="L6" s="28">
        <v>20520</v>
      </c>
      <c r="M6" s="28">
        <v>1388.63</v>
      </c>
      <c r="N6" s="28">
        <v>20520</v>
      </c>
      <c r="O6" s="28">
        <v>1014.17</v>
      </c>
      <c r="P6" s="28">
        <v>20520</v>
      </c>
      <c r="Q6" s="28">
        <v>641.51</v>
      </c>
      <c r="R6" s="28">
        <v>20520</v>
      </c>
      <c r="S6" s="28">
        <v>265.31</v>
      </c>
      <c r="T6" s="28">
        <v>3420</v>
      </c>
      <c r="U6" s="28">
        <v>8.06</v>
      </c>
      <c r="V6" s="28"/>
      <c r="W6" s="28"/>
      <c r="X6" s="28"/>
      <c r="Y6" s="28"/>
      <c r="Z6" s="28"/>
      <c r="AA6" s="28"/>
      <c r="AB6" s="28"/>
      <c r="AC6" s="28"/>
      <c r="AD6" s="28"/>
      <c r="AE6" s="28"/>
    </row>
    <row r="7" spans="1:31" x14ac:dyDescent="0.2">
      <c r="A7" s="25" t="s">
        <v>7</v>
      </c>
      <c r="B7" s="31">
        <v>343200</v>
      </c>
      <c r="C7" s="38">
        <f>D7+F7+H7+J7+L7+N7+P7+R7+T7+V7+X7+Z7</f>
        <v>443200.00000000012</v>
      </c>
      <c r="D7" s="28">
        <v>39395.64</v>
      </c>
      <c r="E7" s="28">
        <v>7600.54</v>
      </c>
      <c r="F7" s="28">
        <v>39395.64</v>
      </c>
      <c r="G7" s="28">
        <v>7000.6</v>
      </c>
      <c r="H7" s="28">
        <v>39395.64</v>
      </c>
      <c r="I7" s="28">
        <v>6303.3</v>
      </c>
      <c r="J7" s="28">
        <v>39395.64</v>
      </c>
      <c r="K7" s="28">
        <v>5570.11</v>
      </c>
      <c r="L7" s="28">
        <v>39395.64</v>
      </c>
      <c r="M7" s="28">
        <v>4855.91</v>
      </c>
      <c r="N7" s="28">
        <v>39395.64</v>
      </c>
      <c r="O7" s="28">
        <v>4140.51</v>
      </c>
      <c r="P7" s="28">
        <v>39395.64</v>
      </c>
      <c r="Q7" s="28">
        <v>3435.07</v>
      </c>
      <c r="R7" s="28">
        <v>39395.64</v>
      </c>
      <c r="S7" s="28">
        <v>2710.93</v>
      </c>
      <c r="T7" s="28">
        <v>39395.64</v>
      </c>
      <c r="U7" s="28">
        <v>1995.53</v>
      </c>
      <c r="V7" s="28">
        <v>39395.64</v>
      </c>
      <c r="W7" s="28">
        <v>1280.1300000000001</v>
      </c>
      <c r="X7" s="28">
        <v>39395.64</v>
      </c>
      <c r="Y7" s="28">
        <v>568.08000000000004</v>
      </c>
      <c r="Z7" s="28">
        <v>9847.9599999999991</v>
      </c>
      <c r="AA7" s="28">
        <v>29.69</v>
      </c>
      <c r="AB7" s="28"/>
      <c r="AC7" s="28"/>
      <c r="AD7" s="28"/>
      <c r="AE7" s="28"/>
    </row>
    <row r="8" spans="1:31" x14ac:dyDescent="0.2">
      <c r="C8" s="39"/>
    </row>
    <row r="9" spans="1:31" ht="15" x14ac:dyDescent="0.25">
      <c r="A9" s="32" t="s">
        <v>8</v>
      </c>
      <c r="C9" s="39"/>
    </row>
    <row r="10" spans="1:31" x14ac:dyDescent="0.2">
      <c r="A10" s="28" t="s">
        <v>9</v>
      </c>
      <c r="B10" s="28">
        <v>31428.28</v>
      </c>
      <c r="C10" s="38">
        <f>D10+F10+H10+J10</f>
        <v>31428.280000000002</v>
      </c>
      <c r="D10" s="28">
        <v>7857.24</v>
      </c>
      <c r="E10" s="28">
        <v>504.87</v>
      </c>
      <c r="F10" s="28">
        <v>7857.24</v>
      </c>
      <c r="G10" s="28">
        <v>362.38</v>
      </c>
      <c r="H10" s="28">
        <v>7857.24</v>
      </c>
      <c r="I10" s="28">
        <v>220.46</v>
      </c>
      <c r="J10" s="28">
        <v>7856.56</v>
      </c>
      <c r="K10" s="28">
        <v>77.459999999999994</v>
      </c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31" x14ac:dyDescent="0.2">
      <c r="A11" s="28" t="s">
        <v>10</v>
      </c>
      <c r="B11" s="28">
        <v>39999.919999999998</v>
      </c>
      <c r="C11" s="38">
        <f>D11+F11+H11+L11+J11</f>
        <v>39999.919999999998</v>
      </c>
      <c r="D11" s="28">
        <v>8000.04</v>
      </c>
      <c r="E11" s="28">
        <v>551.64</v>
      </c>
      <c r="F11" s="28">
        <v>8000.04</v>
      </c>
      <c r="G11" s="28">
        <v>426.31</v>
      </c>
      <c r="H11" s="28">
        <v>8000.04</v>
      </c>
      <c r="I11" s="28">
        <v>307.22000000000003</v>
      </c>
      <c r="J11" s="28">
        <v>8000.04</v>
      </c>
      <c r="K11" s="28">
        <v>186.32</v>
      </c>
      <c r="L11" s="28">
        <v>7999.76</v>
      </c>
      <c r="M11" s="28">
        <v>65.62</v>
      </c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31" x14ac:dyDescent="0.2">
      <c r="A12" s="28" t="s">
        <v>11</v>
      </c>
      <c r="B12" s="1">
        <v>42941.120000000003</v>
      </c>
      <c r="C12" s="38">
        <f>D12+F12+H12+J12+L12+N12+P12</f>
        <v>42941.119999999995</v>
      </c>
      <c r="D12" s="28">
        <v>7058.88</v>
      </c>
      <c r="E12" s="28">
        <v>603.88</v>
      </c>
      <c r="F12" s="28">
        <v>7058.88</v>
      </c>
      <c r="G12" s="28">
        <v>496.57</v>
      </c>
      <c r="H12" s="28">
        <v>7058.88</v>
      </c>
      <c r="I12" s="28">
        <v>392.22</v>
      </c>
      <c r="J12" s="28">
        <v>7058.88</v>
      </c>
      <c r="K12" s="28">
        <v>280.60000000000002</v>
      </c>
      <c r="L12" s="28">
        <v>7058.88</v>
      </c>
      <c r="M12" s="28">
        <v>173.94</v>
      </c>
      <c r="N12" s="28">
        <v>7058.88</v>
      </c>
      <c r="O12" s="28">
        <v>67.150000000000006</v>
      </c>
      <c r="P12" s="28">
        <v>587.84</v>
      </c>
      <c r="Q12" s="28">
        <v>0.76</v>
      </c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31" x14ac:dyDescent="0.2">
      <c r="A13" s="28" t="s">
        <v>12</v>
      </c>
      <c r="B13" s="28">
        <v>250000</v>
      </c>
      <c r="C13" s="39">
        <f>D13+F13+H13+J13+L13+N13+P13+R13+T13+V13</f>
        <v>250000</v>
      </c>
      <c r="D13" s="28">
        <v>26315.88</v>
      </c>
      <c r="E13" s="28">
        <v>3666.8</v>
      </c>
      <c r="F13" s="28">
        <v>26315.88</v>
      </c>
      <c r="G13" s="28">
        <v>3261.04</v>
      </c>
      <c r="H13" s="28">
        <v>26315.88</v>
      </c>
      <c r="I13" s="28">
        <v>2863.74</v>
      </c>
      <c r="J13" s="28">
        <v>26315.88</v>
      </c>
      <c r="K13" s="28">
        <v>2449.8200000000002</v>
      </c>
      <c r="L13" s="28">
        <v>26315.88</v>
      </c>
      <c r="M13" s="28">
        <v>2044.67</v>
      </c>
      <c r="N13" s="28">
        <v>26315.88</v>
      </c>
      <c r="O13" s="28">
        <v>1638.63</v>
      </c>
      <c r="P13" s="28">
        <v>26315.88</v>
      </c>
      <c r="Q13" s="28">
        <v>1237.18</v>
      </c>
      <c r="R13" s="28">
        <v>26315.88</v>
      </c>
      <c r="S13" s="28">
        <v>827.72</v>
      </c>
      <c r="T13" s="28">
        <v>26315.88</v>
      </c>
      <c r="U13" s="28">
        <v>422.26</v>
      </c>
      <c r="V13" s="28">
        <v>13157.08</v>
      </c>
      <c r="W13" s="28">
        <v>59.15</v>
      </c>
      <c r="X13" s="28"/>
      <c r="Y13" s="28"/>
      <c r="Z13" s="28"/>
      <c r="AA13" s="28"/>
      <c r="AB13" s="28"/>
      <c r="AC13" s="28"/>
      <c r="AD13" s="28"/>
      <c r="AE13" s="28"/>
    </row>
    <row r="14" spans="1:31" x14ac:dyDescent="0.2">
      <c r="A14" s="28" t="s">
        <v>13</v>
      </c>
      <c r="B14" s="28">
        <v>113000</v>
      </c>
      <c r="C14" s="38">
        <f>D14+F14+H14+J14+L14+N14+P14+R14+T14+V14</f>
        <v>113000</v>
      </c>
      <c r="D14" s="28">
        <v>11689.68</v>
      </c>
      <c r="E14" s="28">
        <v>987.41</v>
      </c>
      <c r="F14" s="28">
        <v>11689.68</v>
      </c>
      <c r="G14" s="28">
        <v>872.77</v>
      </c>
      <c r="H14" s="28">
        <v>11689.68</v>
      </c>
      <c r="I14" s="28">
        <v>768.92</v>
      </c>
      <c r="J14" s="28">
        <v>11689.68</v>
      </c>
      <c r="K14" s="28">
        <v>662.24</v>
      </c>
      <c r="L14" s="28">
        <v>11689.68</v>
      </c>
      <c r="M14" s="28">
        <v>555.70000000000005</v>
      </c>
      <c r="N14" s="28">
        <v>11689.68</v>
      </c>
      <c r="O14" s="28">
        <v>448.98</v>
      </c>
      <c r="P14" s="28">
        <v>11689.68</v>
      </c>
      <c r="Q14" s="28">
        <v>344.05</v>
      </c>
      <c r="R14" s="28">
        <v>11689.68</v>
      </c>
      <c r="S14" s="28">
        <v>234.88</v>
      </c>
      <c r="T14" s="28">
        <v>11689.68</v>
      </c>
      <c r="U14" s="28">
        <v>128.94999999999999</v>
      </c>
      <c r="V14" s="28">
        <v>7792.88</v>
      </c>
      <c r="W14" s="28">
        <v>26.2</v>
      </c>
      <c r="X14" s="28"/>
      <c r="Y14" s="28"/>
      <c r="Z14" s="28"/>
      <c r="AA14" s="28"/>
      <c r="AB14" s="28"/>
      <c r="AC14" s="28"/>
      <c r="AD14" s="28"/>
      <c r="AE14" s="28"/>
    </row>
    <row r="15" spans="1:31" x14ac:dyDescent="0.2">
      <c r="C15" s="39"/>
    </row>
    <row r="16" spans="1:31" ht="15" x14ac:dyDescent="0.25">
      <c r="A16" s="32" t="s">
        <v>14</v>
      </c>
      <c r="C16" s="39"/>
    </row>
    <row r="17" spans="1:35" x14ac:dyDescent="0.2">
      <c r="A17" s="25" t="s">
        <v>6</v>
      </c>
      <c r="B17" s="28">
        <v>675887.56</v>
      </c>
      <c r="C17" s="38">
        <f>D17+F17+H17+J17+L17+N17+P17+R17+T17</f>
        <v>675887.56</v>
      </c>
      <c r="D17" s="28">
        <v>75098.64</v>
      </c>
      <c r="E17" s="28">
        <v>6828.52</v>
      </c>
      <c r="F17" s="28">
        <v>75098.64</v>
      </c>
      <c r="G17" s="28">
        <v>5324</v>
      </c>
      <c r="H17" s="28">
        <v>75098.64</v>
      </c>
      <c r="I17" s="28">
        <v>4900</v>
      </c>
      <c r="J17" s="28">
        <v>75098.64</v>
      </c>
      <c r="K17" s="28">
        <v>4188</v>
      </c>
      <c r="L17" s="28">
        <v>75098.64</v>
      </c>
      <c r="M17" s="28"/>
      <c r="N17" s="28">
        <v>75098.64</v>
      </c>
      <c r="O17" s="28"/>
      <c r="P17" s="28">
        <v>75098.64</v>
      </c>
      <c r="Q17" s="28"/>
      <c r="R17" s="28">
        <v>75098.64</v>
      </c>
      <c r="S17" s="28"/>
      <c r="T17" s="27">
        <v>75098.440000000061</v>
      </c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5" x14ac:dyDescent="0.2">
      <c r="A18" s="28" t="s">
        <v>15</v>
      </c>
      <c r="B18" s="28">
        <v>104000.08</v>
      </c>
      <c r="C18" s="39">
        <f>D18+F18+H18+J18+L18+N18+P18+R18+T18</f>
        <v>104000.08</v>
      </c>
      <c r="D18" s="28">
        <v>12999.96</v>
      </c>
      <c r="E18" s="1">
        <v>1263.6099999999999</v>
      </c>
      <c r="F18" s="28">
        <v>12999.96</v>
      </c>
      <c r="G18" s="28">
        <v>1069.06</v>
      </c>
      <c r="H18" s="28">
        <v>12999.96</v>
      </c>
      <c r="I18" s="28">
        <v>916.79</v>
      </c>
      <c r="J18" s="28">
        <v>12999.96</v>
      </c>
      <c r="K18" s="28">
        <v>751.29</v>
      </c>
      <c r="L18" s="28">
        <v>12999.96</v>
      </c>
      <c r="M18" s="28">
        <v>585.94000000000005</v>
      </c>
      <c r="N18" s="28">
        <v>12999.96</v>
      </c>
      <c r="O18" s="28">
        <v>420.56</v>
      </c>
      <c r="P18" s="28">
        <v>12999.96</v>
      </c>
      <c r="Q18" s="28">
        <v>256.41000000000003</v>
      </c>
      <c r="R18" s="28">
        <v>13000.36</v>
      </c>
      <c r="S18" s="28">
        <v>89.43</v>
      </c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5" x14ac:dyDescent="0.2">
      <c r="A19" s="28" t="s">
        <v>16</v>
      </c>
      <c r="B19" s="28">
        <v>166834</v>
      </c>
      <c r="C19" s="38">
        <f>D19+F19+H19+J19+L19+N19+P19+R19+T19+V19</f>
        <v>166834</v>
      </c>
      <c r="D19" s="28">
        <v>17258.759999999998</v>
      </c>
      <c r="E19" s="28">
        <v>2545.71</v>
      </c>
      <c r="F19" s="28">
        <v>17258.759999999998</v>
      </c>
      <c r="G19" s="28">
        <v>2269.2199999999998</v>
      </c>
      <c r="H19" s="28">
        <v>17258.759999999998</v>
      </c>
      <c r="I19" s="28">
        <v>1998.33</v>
      </c>
      <c r="J19" s="28">
        <v>17258.759999999998</v>
      </c>
      <c r="K19" s="28">
        <v>1578.5</v>
      </c>
      <c r="L19" s="28">
        <v>17258.759999999998</v>
      </c>
      <c r="M19" s="28"/>
      <c r="N19" s="28">
        <v>17258.759999999998</v>
      </c>
      <c r="O19" s="28"/>
      <c r="P19" s="28">
        <v>17258.759999999998</v>
      </c>
      <c r="Q19" s="28"/>
      <c r="R19" s="28">
        <v>17258.759999999998</v>
      </c>
      <c r="S19" s="28"/>
      <c r="T19" s="28">
        <v>17258.759999999998</v>
      </c>
      <c r="U19" s="28"/>
      <c r="V19" s="28">
        <v>11505.16</v>
      </c>
      <c r="W19" s="28"/>
      <c r="X19" s="28"/>
      <c r="Y19" s="28"/>
      <c r="Z19" s="28"/>
      <c r="AA19" s="28"/>
      <c r="AB19" s="28"/>
      <c r="AC19" s="28"/>
      <c r="AD19" s="28"/>
      <c r="AE19" s="28"/>
    </row>
    <row r="20" spans="1:35" x14ac:dyDescent="0.2">
      <c r="C20" s="39"/>
    </row>
    <row r="21" spans="1:35" ht="15" x14ac:dyDescent="0.25">
      <c r="A21" s="32" t="s">
        <v>17</v>
      </c>
      <c r="C21" s="39"/>
    </row>
    <row r="22" spans="1:35" x14ac:dyDescent="0.2">
      <c r="A22" s="28" t="s">
        <v>18</v>
      </c>
      <c r="B22" s="28">
        <v>281547</v>
      </c>
      <c r="C22" s="38">
        <f>D22+F22+H22+J22+L22+N22</f>
        <v>281547</v>
      </c>
      <c r="D22" s="28">
        <v>78571</v>
      </c>
      <c r="E22" s="28">
        <v>4845</v>
      </c>
      <c r="F22" s="28">
        <v>78571</v>
      </c>
      <c r="G22" s="28">
        <v>3274</v>
      </c>
      <c r="H22" s="28">
        <v>78571</v>
      </c>
      <c r="I22" s="28">
        <v>1702</v>
      </c>
      <c r="J22" s="28">
        <v>45834</v>
      </c>
      <c r="K22" s="28">
        <v>458</v>
      </c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5" x14ac:dyDescent="0.2">
      <c r="A23" s="28" t="s">
        <v>19</v>
      </c>
      <c r="B23" s="28">
        <v>462860</v>
      </c>
      <c r="C23" s="38">
        <f>D23+F23+H23+J23+L23+N23</f>
        <v>462860</v>
      </c>
      <c r="D23" s="28">
        <v>90928</v>
      </c>
      <c r="E23" s="28">
        <v>9600</v>
      </c>
      <c r="F23" s="28">
        <v>90928</v>
      </c>
      <c r="G23" s="28">
        <v>7509</v>
      </c>
      <c r="H23" s="28">
        <v>90928</v>
      </c>
      <c r="I23" s="28">
        <v>5417</v>
      </c>
      <c r="J23" s="28">
        <v>90928</v>
      </c>
      <c r="K23" s="28">
        <v>3326</v>
      </c>
      <c r="L23" s="28">
        <v>90928</v>
      </c>
      <c r="M23" s="28">
        <v>1235</v>
      </c>
      <c r="N23" s="28">
        <v>8220</v>
      </c>
      <c r="O23" s="28">
        <v>95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5" x14ac:dyDescent="0.2">
      <c r="A24" s="33" t="s">
        <v>20</v>
      </c>
      <c r="B24" s="33">
        <v>266668</v>
      </c>
      <c r="C24" s="40">
        <f>D24+F24+H24+J24+L24+N24+P24+R24+T24+V24</f>
        <v>266668</v>
      </c>
      <c r="D24" s="33">
        <v>26666</v>
      </c>
      <c r="E24" s="33">
        <v>3800</v>
      </c>
      <c r="F24" s="33">
        <v>26666</v>
      </c>
      <c r="G24" s="33">
        <v>3400</v>
      </c>
      <c r="H24" s="33">
        <v>26666</v>
      </c>
      <c r="I24" s="33">
        <v>3000</v>
      </c>
      <c r="J24" s="33">
        <v>26666</v>
      </c>
      <c r="K24" s="33">
        <v>2600</v>
      </c>
      <c r="L24" s="33">
        <v>26666</v>
      </c>
      <c r="M24" s="33">
        <v>2200</v>
      </c>
      <c r="N24" s="33">
        <v>26666</v>
      </c>
      <c r="O24" s="33">
        <v>1800</v>
      </c>
      <c r="P24" s="33">
        <v>26666</v>
      </c>
      <c r="Q24" s="33">
        <v>1400</v>
      </c>
      <c r="R24" s="33">
        <v>26666</v>
      </c>
      <c r="S24" s="33">
        <v>1000</v>
      </c>
      <c r="T24" s="33">
        <v>26666</v>
      </c>
      <c r="U24" s="33"/>
      <c r="V24" s="33">
        <v>26674</v>
      </c>
      <c r="W24" s="33"/>
      <c r="X24" s="33"/>
      <c r="Y24" s="33"/>
      <c r="Z24" s="33"/>
      <c r="AA24" s="33"/>
      <c r="AB24" s="33"/>
      <c r="AC24" s="28"/>
      <c r="AD24" s="28"/>
      <c r="AE24" s="28"/>
    </row>
    <row r="25" spans="1:35" x14ac:dyDescent="0.2">
      <c r="A25" s="28" t="s">
        <v>21</v>
      </c>
      <c r="B25" s="28">
        <v>1000000</v>
      </c>
      <c r="C25" s="41">
        <f>F25+H25+J25+L25+N25+P25+R25+T25+V25+X25+Z25+AB25+AD25</f>
        <v>1000000</v>
      </c>
      <c r="D25" s="28">
        <v>0</v>
      </c>
      <c r="E25" s="28">
        <v>19163</v>
      </c>
      <c r="F25" s="28">
        <v>49707</v>
      </c>
      <c r="G25" s="28">
        <v>18884</v>
      </c>
      <c r="H25" s="28">
        <v>75763</v>
      </c>
      <c r="I25" s="28">
        <v>17595</v>
      </c>
      <c r="J25" s="28">
        <v>77278</v>
      </c>
      <c r="K25" s="28">
        <v>16081</v>
      </c>
      <c r="L25" s="28">
        <v>78771</v>
      </c>
      <c r="M25" s="28">
        <v>14587</v>
      </c>
      <c r="N25" s="28">
        <v>80294</v>
      </c>
      <c r="O25" s="28">
        <v>13064</v>
      </c>
      <c r="P25" s="28">
        <v>81814</v>
      </c>
      <c r="Q25" s="28">
        <v>11545</v>
      </c>
      <c r="R25" s="28">
        <v>83428</v>
      </c>
      <c r="S25" s="28">
        <v>9930</v>
      </c>
      <c r="T25" s="28">
        <v>85041</v>
      </c>
      <c r="U25" s="28">
        <v>8317</v>
      </c>
      <c r="V25" s="28">
        <v>86685</v>
      </c>
      <c r="W25" s="28">
        <v>6673</v>
      </c>
      <c r="X25" s="28">
        <v>88345</v>
      </c>
      <c r="Y25" s="28">
        <v>5013</v>
      </c>
      <c r="Z25" s="28">
        <v>90069</v>
      </c>
      <c r="AA25" s="28">
        <v>3290</v>
      </c>
      <c r="AB25" s="28">
        <v>91810</v>
      </c>
      <c r="AC25" s="28">
        <v>1549</v>
      </c>
      <c r="AD25" s="28">
        <v>30995</v>
      </c>
      <c r="AE25" s="28">
        <v>124</v>
      </c>
    </row>
    <row r="28" spans="1:35" ht="15" x14ac:dyDescent="0.25">
      <c r="A28" s="32" t="s">
        <v>22</v>
      </c>
    </row>
    <row r="29" spans="1:35" x14ac:dyDescent="0.2">
      <c r="A29" s="28" t="s">
        <v>23</v>
      </c>
      <c r="B29" s="28">
        <v>31471</v>
      </c>
      <c r="C29" s="27">
        <v>31471</v>
      </c>
      <c r="D29" s="28">
        <v>13190</v>
      </c>
      <c r="E29" s="28">
        <v>538</v>
      </c>
      <c r="F29" s="28">
        <v>13455</v>
      </c>
      <c r="G29" s="28">
        <v>258</v>
      </c>
      <c r="H29" s="28">
        <v>4930</v>
      </c>
      <c r="I29" s="28">
        <v>24</v>
      </c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  <row r="30" spans="1:35" x14ac:dyDescent="0.2">
      <c r="A30" s="33" t="s">
        <v>24</v>
      </c>
      <c r="B30" s="28">
        <v>27714</v>
      </c>
      <c r="C30" s="27">
        <f>D30+F30+H30+J30</f>
        <v>27714</v>
      </c>
      <c r="D30" s="28">
        <v>7041</v>
      </c>
      <c r="E30" s="28">
        <v>544</v>
      </c>
      <c r="F30" s="28">
        <v>7172</v>
      </c>
      <c r="G30" s="28">
        <v>386</v>
      </c>
      <c r="H30" s="28">
        <v>7307</v>
      </c>
      <c r="I30" s="28">
        <v>226</v>
      </c>
      <c r="J30" s="28">
        <v>6194</v>
      </c>
      <c r="K30" s="28">
        <v>63</v>
      </c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 spans="1:35" x14ac:dyDescent="0.2">
      <c r="A31" s="13"/>
      <c r="B31" s="12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33"/>
    </row>
    <row r="32" spans="1:35" x14ac:dyDescent="0.2">
      <c r="A32" s="28" t="s">
        <v>25</v>
      </c>
      <c r="B32" s="12"/>
      <c r="C32" s="27"/>
      <c r="D32" s="28"/>
      <c r="E32" s="28">
        <v>20500</v>
      </c>
      <c r="F32" s="28">
        <v>113333.33</v>
      </c>
      <c r="G32" s="28">
        <v>17500</v>
      </c>
      <c r="H32" s="28">
        <v>113333.33</v>
      </c>
      <c r="I32" s="28"/>
      <c r="J32" s="28">
        <v>113333.33</v>
      </c>
      <c r="K32" s="28"/>
      <c r="L32" s="28">
        <v>113333.33</v>
      </c>
      <c r="M32" s="28"/>
      <c r="N32" s="28">
        <v>113333.33</v>
      </c>
      <c r="O32" s="28"/>
      <c r="P32" s="28">
        <v>113333.33</v>
      </c>
      <c r="Q32" s="28"/>
      <c r="R32" s="28">
        <v>113333.33</v>
      </c>
      <c r="S32" s="28"/>
      <c r="T32" s="28">
        <v>113333.33</v>
      </c>
      <c r="U32" s="28"/>
      <c r="V32" s="28">
        <v>113333.33</v>
      </c>
      <c r="W32" s="28"/>
      <c r="X32" s="28">
        <v>113333.33</v>
      </c>
      <c r="Y32" s="28"/>
      <c r="Z32" s="28">
        <v>113333.33</v>
      </c>
      <c r="AA32" s="28"/>
      <c r="AB32" s="28">
        <v>113333.33</v>
      </c>
      <c r="AC32" s="28"/>
      <c r="AD32" s="28">
        <v>113333.33</v>
      </c>
      <c r="AE32" s="28"/>
      <c r="AF32" s="28">
        <v>113333.33</v>
      </c>
      <c r="AG32" s="28"/>
      <c r="AH32" s="28">
        <v>113333.33</v>
      </c>
      <c r="AI32" s="28"/>
    </row>
    <row r="33" spans="1:35" ht="15" customHeight="1" x14ac:dyDescent="0.2">
      <c r="A33" s="1">
        <v>1700000</v>
      </c>
    </row>
    <row r="34" spans="1:35" x14ac:dyDescent="0.2">
      <c r="B34" s="34">
        <f>SUM(B5:B33)</f>
        <v>4971938.7200000007</v>
      </c>
      <c r="C34" s="35">
        <f>SUM(C5:C31)</f>
        <v>5071938.76</v>
      </c>
      <c r="D34" s="2">
        <f>SUM(D5:D31)</f>
        <v>524292.84000000008</v>
      </c>
      <c r="E34" s="2">
        <f t="shared" ref="E34:AI34" si="0">SUM(E5:E32)</f>
        <v>97024.320000000007</v>
      </c>
      <c r="F34" s="2">
        <f t="shared" si="0"/>
        <v>687729.17</v>
      </c>
      <c r="G34" s="2">
        <f t="shared" si="0"/>
        <v>84501.860000000015</v>
      </c>
      <c r="H34" s="2">
        <f t="shared" si="0"/>
        <v>705395.17</v>
      </c>
      <c r="I34" s="2">
        <f t="shared" si="0"/>
        <v>57575.9</v>
      </c>
      <c r="J34" s="2">
        <f t="shared" si="0"/>
        <v>668129.49</v>
      </c>
      <c r="K34" s="2">
        <f t="shared" si="0"/>
        <v>47882.380000000005</v>
      </c>
      <c r="L34" s="2">
        <f t="shared" si="0"/>
        <v>609737.65</v>
      </c>
      <c r="M34" s="2">
        <f t="shared" si="0"/>
        <v>34639.410000000003</v>
      </c>
      <c r="N34" s="2">
        <f t="shared" si="0"/>
        <v>520552.89000000007</v>
      </c>
      <c r="O34" s="2">
        <f t="shared" si="0"/>
        <v>28706</v>
      </c>
      <c r="P34" s="2">
        <f t="shared" si="0"/>
        <v>507381.85000000003</v>
      </c>
      <c r="Q34" s="2">
        <f t="shared" si="0"/>
        <v>18859.98</v>
      </c>
      <c r="R34" s="2">
        <f t="shared" si="0"/>
        <v>508408.41000000003</v>
      </c>
      <c r="S34" s="2">
        <f t="shared" si="0"/>
        <v>15058.27</v>
      </c>
      <c r="T34" s="2">
        <f t="shared" si="0"/>
        <v>479920.85000000003</v>
      </c>
      <c r="U34" s="2">
        <f t="shared" si="0"/>
        <v>10871.8</v>
      </c>
      <c r="V34" s="2">
        <f t="shared" si="0"/>
        <v>380245.21</v>
      </c>
      <c r="W34" s="2">
        <f t="shared" si="0"/>
        <v>8038.4800000000005</v>
      </c>
      <c r="X34" s="2">
        <f t="shared" si="0"/>
        <v>322776.09000000003</v>
      </c>
      <c r="Y34" s="2">
        <f t="shared" si="0"/>
        <v>5581.08</v>
      </c>
      <c r="Z34" s="2">
        <f t="shared" si="0"/>
        <v>281334.77</v>
      </c>
      <c r="AA34" s="2">
        <f t="shared" si="0"/>
        <v>3319.69</v>
      </c>
      <c r="AB34" s="2">
        <f t="shared" si="0"/>
        <v>205143.33000000002</v>
      </c>
      <c r="AC34" s="2">
        <f t="shared" si="0"/>
        <v>1549</v>
      </c>
      <c r="AD34" s="2">
        <f t="shared" si="0"/>
        <v>144328.33000000002</v>
      </c>
      <c r="AE34" s="2">
        <f t="shared" si="0"/>
        <v>124</v>
      </c>
      <c r="AF34" s="2">
        <f t="shared" si="0"/>
        <v>113333.33</v>
      </c>
      <c r="AG34" s="2">
        <f t="shared" si="0"/>
        <v>0</v>
      </c>
      <c r="AH34" s="2">
        <f t="shared" si="0"/>
        <v>113333.33</v>
      </c>
      <c r="AI34" s="2">
        <f t="shared" si="0"/>
        <v>0</v>
      </c>
    </row>
    <row r="36" spans="1:35" x14ac:dyDescent="0.2">
      <c r="A36" s="1" t="s">
        <v>26</v>
      </c>
      <c r="D36" s="36">
        <f>C34+A33-D34</f>
        <v>6247645.9199999999</v>
      </c>
    </row>
  </sheetData>
  <mergeCells count="1">
    <mergeCell ref="D2:E2"/>
  </mergeCells>
  <pageMargins left="0.7" right="0.7" top="0.75" bottom="0.75" header="0.3" footer="0.3"/>
  <pageSetup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kylliki9</dc:creator>
  <cp:lastModifiedBy>Külli Mõttus</cp:lastModifiedBy>
  <cp:lastPrinted>2018-01-16T13:52:46Z</cp:lastPrinted>
  <dcterms:created xsi:type="dcterms:W3CDTF">2018-01-14T19:07:10Z</dcterms:created>
  <dcterms:modified xsi:type="dcterms:W3CDTF">2018-01-16T13:52:53Z</dcterms:modified>
</cp:coreProperties>
</file>